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7\Balans en resultaat\"/>
    </mc:Choice>
  </mc:AlternateContent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J183" i="1" l="1"/>
  <c r="H183" i="1"/>
  <c r="H180" i="1"/>
  <c r="J174" i="1"/>
  <c r="H174" i="1"/>
  <c r="J169" i="1"/>
  <c r="J189" i="1" s="1"/>
  <c r="H166" i="1"/>
  <c r="H165" i="1"/>
  <c r="H169" i="1" s="1"/>
  <c r="H189" i="1" s="1"/>
  <c r="J154" i="1"/>
  <c r="J159" i="1" s="1"/>
  <c r="J191" i="1" s="1"/>
  <c r="H154" i="1"/>
  <c r="H159" i="1" s="1"/>
  <c r="J152" i="1"/>
  <c r="J150" i="1"/>
  <c r="H191" i="1" l="1"/>
  <c r="M29" i="1" l="1"/>
  <c r="M12" i="1"/>
  <c r="E11" i="1"/>
  <c r="E10" i="1"/>
  <c r="O30" i="1" l="1"/>
  <c r="M22" i="1" l="1"/>
  <c r="O22" i="1"/>
  <c r="M30" i="1"/>
  <c r="M10" i="1"/>
  <c r="O84" i="1" l="1"/>
  <c r="O56" i="1"/>
  <c r="O14" i="1"/>
  <c r="E24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<sst xmlns="http://schemas.openxmlformats.org/spreadsheetml/2006/main" count="140" uniqueCount="116">
  <si>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</si>
  <si>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</si>
  <si>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</si>
  <si>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</si>
  <si>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</si>
  <si>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</si>
  <si>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</si>
  <si>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</si>
  <si>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</si>
  <si>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</si>
  <si>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</si>
  <si>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</si>
  <si>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</si>
  <si>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</si>
  <si>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</si>
  <si>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</si>
  <si>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</si>
  <si>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</si>
  <si>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</si>
  <si>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</si>
  <si>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</si>
  <si>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</si>
  <si>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</si>
  <si>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</si>
  <si>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</si>
  <si>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</si>
  <si>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</si>
  <si>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</si>
  <si>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</si>
  <si>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</si>
  <si>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</si>
  <si>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</si>
  <si>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</si>
  <si>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</si>
  <si>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</si>
  <si>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</si>
  <si>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</si>
  <si>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</si>
  <si>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</si>
  <si>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</si>
  <si>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</si>
  <si>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Lening Kath. Bond v. Ouderen</t>
  </si>
  <si>
    <t>Lening Longa '30</t>
  </si>
  <si>
    <t>Aflossingsverplichting</t>
  </si>
  <si>
    <t>Leningen van Kath. Bond van Ouderen en Longa '30</t>
  </si>
  <si>
    <t>Aflossingsverplichtingen</t>
  </si>
  <si>
    <t>Totaal schulden op lange termijn</t>
  </si>
  <si>
    <t>De afschrijvingen zijn 3,33 % per jaar over de investeringen</t>
  </si>
  <si>
    <t>Dit is het kapitaal dat door de partners is ingebracht.</t>
  </si>
  <si>
    <t>Dit zijn de normale crediteuren voor de lopende activiteiten.</t>
  </si>
  <si>
    <t>Overige schulden</t>
  </si>
  <si>
    <t>Bij: expl.saldo voorgaande boekjaren</t>
  </si>
  <si>
    <t>Deze zijn verstrekt ter gedeeltelijke financiering van de aflossingen aan de Gemeente Oost Gelre over 2013, 2014  en 2015. Rente 1 % per jaar</t>
  </si>
  <si>
    <t xml:space="preserve">    Boekwaarde per 31 december 2016</t>
  </si>
  <si>
    <t>Dit betreft de aflossing aan de Kath. Bond van Ouderen en Longa 30. Dit is afhankelijk van de beschikbare liquiditeit.</t>
  </si>
  <si>
    <t>Balans per 31 december 2017</t>
  </si>
  <si>
    <t>met vergelijkende cijfers per 31 december 2016</t>
  </si>
  <si>
    <t>Balans per 31 december 2017.xls</t>
  </si>
  <si>
    <t>Toelichting op de balans per 31 december 2017</t>
  </si>
  <si>
    <t>Af: expl. saldo lopend jaar</t>
  </si>
  <si>
    <t xml:space="preserve">    Investeringen tot en met 2016</t>
  </si>
  <si>
    <t xml:space="preserve">    Investeringen in 2017</t>
  </si>
  <si>
    <t xml:space="preserve">    Afschrijvingen t/m 2016</t>
  </si>
  <si>
    <t xml:space="preserve">    Afschrijvingen in 2017</t>
  </si>
  <si>
    <t>Toelichting op de balans per 31 december 2017 (vervolg)</t>
  </si>
  <si>
    <t>Dit is een vordering uit december 2017.</t>
  </si>
  <si>
    <t>Hier is opgenomen:  vooruitbetaalde kosten € 50,=  en € 1,= spaarrente over 2017.</t>
  </si>
  <si>
    <t>Toelichting op de balans per 31 december 2017 ( vervolg)</t>
  </si>
  <si>
    <t>De definitieve jaarlijkse toevoeging moet nog worden vastgesteld, voor 2010 tot en met 2017 is het bedrag vastgesteld op € 3.500,=</t>
  </si>
  <si>
    <t>Aflossing van deze leningen is afhankelijk van de beschikbare liquiditeit met ingang van 2017.</t>
  </si>
  <si>
    <t>Dit is de te betalen Omzetbelasting over december 2017</t>
  </si>
  <si>
    <t>Dit zijn de ( geschatte) nog te ontvangen nota's voor energie en water over 2017 ( € 9.700=), bankkosten over december 2017 ( € 13,=),</t>
  </si>
  <si>
    <t>het gebruikersdeel van de Onr. Zaak belasting over 2017 ( € 1.250,=) en een vooruitontvangen huurnota ( € 555,00) .</t>
  </si>
  <si>
    <t>Balans per 31 december 2017. xls</t>
  </si>
  <si>
    <t>St. Maatschappelijk Welzijn Jong en Oud Lichtenvoorde</t>
  </si>
  <si>
    <t>Staat van baten en lasten over 2017</t>
  </si>
  <si>
    <t>met vergelijkende cijfers over 2016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</si>
  <si>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</si>
  <si>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</si>
  <si>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</si>
  <si>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</si>
  <si>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</si>
  <si>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</si>
  <si>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</si>
  <si>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</si>
  <si>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</si>
  <si>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</si>
  <si>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</si>
  <si>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</si>
  <si>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</si>
  <si>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</si>
  <si>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</si>
  <si>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</si>
  <si>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</si>
  <si>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</si>
  <si>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</si>
  <si>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</si>
  <si>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</si>
  <si>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</si>
  <si>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</si>
  <si>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</si>
  <si>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</si>
  <si>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</si>
  <si>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</si>
  <si>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</si>
  <si>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</si>
  <si>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</si>
  <si>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Bijzondere lasten</t>
  </si>
  <si>
    <t>Totaal lasten</t>
  </si>
  <si>
    <t>Saldo baten - lasten</t>
  </si>
  <si>
    <t>Staat van baten en lasten 2016.xls</t>
  </si>
  <si>
    <t>Toelichting op Staat van baten en lasten over 2017</t>
  </si>
  <si>
    <t>1)</t>
  </si>
  <si>
    <t>Huren over  2017 zijn incl. nog in 2018 te verrekenen bedragen op basis van</t>
  </si>
  <si>
    <t>gebruik en contract gebaseerd op bovenstaande exploitatiekosten cq. -baten</t>
  </si>
  <si>
    <t>Nog te verrekenen: KBO: ca. €  1.240,= bijbetalen;       Longa:  ca. €   1.240,= reductie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</si>
</sst>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8"/>
  <sheetViews>
    <sheetView tabSelected="1" workbookViewId="0">
      <selection activeCell="D143" sqref="D143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29"/>
      <c r="H3" s="25" t="s">
        <v>55</v>
      </c>
      <c r="I3" s="1"/>
      <c r="J3" s="1"/>
    </row>
    <row r="4" spans="2:15" x14ac:dyDescent="0.2">
      <c r="H4" s="4" t="s">
        <v>56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2017</v>
      </c>
      <c r="G7" s="19">
        <v>2016</v>
      </c>
      <c r="M7" s="19">
        <v>2017</v>
      </c>
      <c r="O7" s="19">
        <v>2016</v>
      </c>
    </row>
    <row r="8" spans="2:15" x14ac:dyDescent="0.2">
      <c r="B8" s="15" t="s">
        <v>12</v>
      </c>
      <c r="C8" s="15"/>
      <c r="D8" s="3"/>
      <c r="I8" s="15" t="s">
        <v>28</v>
      </c>
      <c r="J8" s="15"/>
    </row>
    <row r="10" spans="2:15" x14ac:dyDescent="0.2">
      <c r="B10" t="s">
        <v>26</v>
      </c>
      <c r="E10" s="14">
        <f>355815.29-100975.29</f>
        <v>254840</v>
      </c>
      <c r="G10" s="23">
        <v>266688</v>
      </c>
      <c r="I10" s="24" t="s">
        <v>35</v>
      </c>
      <c r="M10" s="5">
        <f>187000</f>
        <v>187000</v>
      </c>
      <c r="O10" s="5">
        <v>187000</v>
      </c>
    </row>
    <row r="11" spans="2:15" x14ac:dyDescent="0.2">
      <c r="B11" t="s">
        <v>17</v>
      </c>
      <c r="E11" s="5">
        <f>11541.81-5847.81</f>
        <v>5693.9999999999991</v>
      </c>
      <c r="G11" s="5">
        <v>6848</v>
      </c>
      <c r="O11" s="8"/>
    </row>
    <row r="12" spans="2:15" x14ac:dyDescent="0.2">
      <c r="I12" t="s">
        <v>51</v>
      </c>
      <c r="M12" s="5">
        <f>9025-799</f>
        <v>8226</v>
      </c>
      <c r="O12" s="8">
        <v>9025</v>
      </c>
    </row>
    <row r="13" spans="2:15" ht="13.5" thickBot="1" x14ac:dyDescent="0.25">
      <c r="B13" t="s">
        <v>37</v>
      </c>
      <c r="E13" s="7">
        <f>SUM(E10:E12)</f>
        <v>260534</v>
      </c>
      <c r="G13" s="7">
        <f>SUM(G10:G12)</f>
        <v>273536</v>
      </c>
      <c r="I13" s="13" t="s">
        <v>59</v>
      </c>
      <c r="M13" s="5">
        <v>-3805</v>
      </c>
      <c r="O13" s="6">
        <v>-799</v>
      </c>
    </row>
    <row r="14" spans="2:15" ht="14.25" thickTop="1" thickBot="1" x14ac:dyDescent="0.25">
      <c r="I14" t="s">
        <v>16</v>
      </c>
      <c r="L14" s="8"/>
      <c r="M14" s="7">
        <f>SUM(M10:M13)</f>
        <v>191421</v>
      </c>
      <c r="O14" s="7">
        <f>SUM(O10:O13)</f>
        <v>195226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21</v>
      </c>
      <c r="J16" s="15"/>
      <c r="K16" s="15"/>
      <c r="L16" s="8"/>
    </row>
    <row r="17" spans="2:15" ht="13.5" thickBot="1" x14ac:dyDescent="0.25">
      <c r="I17" s="10" t="s">
        <v>38</v>
      </c>
      <c r="M17" s="18">
        <v>28000</v>
      </c>
      <c r="O17" s="18">
        <v>24500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200</v>
      </c>
      <c r="G20" s="5">
        <v>500</v>
      </c>
      <c r="I20" s="26" t="s">
        <v>41</v>
      </c>
      <c r="M20" s="5">
        <v>19000</v>
      </c>
      <c r="O20" s="5">
        <v>26500</v>
      </c>
    </row>
    <row r="21" spans="2:15" x14ac:dyDescent="0.2">
      <c r="B21" t="s">
        <v>22</v>
      </c>
      <c r="E21" s="5">
        <v>0</v>
      </c>
      <c r="G21" s="5">
        <v>0</v>
      </c>
      <c r="I21" s="27" t="s">
        <v>42</v>
      </c>
      <c r="J21" s="15"/>
      <c r="K21" s="15"/>
      <c r="M21" s="5">
        <v>19000</v>
      </c>
      <c r="O21" s="5">
        <v>26500</v>
      </c>
    </row>
    <row r="22" spans="2:15" ht="13.5" thickBot="1" x14ac:dyDescent="0.25">
      <c r="B22" t="s">
        <v>23</v>
      </c>
      <c r="E22" s="5">
        <v>51</v>
      </c>
      <c r="F22" s="5"/>
      <c r="G22" s="5">
        <v>2391</v>
      </c>
      <c r="I22" s="28" t="s">
        <v>46</v>
      </c>
      <c r="M22" s="7">
        <f>SUM(M20:M21)</f>
        <v>38000</v>
      </c>
      <c r="O22" s="7">
        <f>SUM(O20:O21)</f>
        <v>53000</v>
      </c>
    </row>
    <row r="23" spans="2:15" ht="13.5" thickTop="1" x14ac:dyDescent="0.2"/>
    <row r="24" spans="2:15" ht="13.5" thickBot="1" x14ac:dyDescent="0.25">
      <c r="B24" t="s">
        <v>24</v>
      </c>
      <c r="E24" s="7">
        <f>SUM(E20:E23)</f>
        <v>251</v>
      </c>
      <c r="G24" s="7">
        <f>SUM(G20:G23)</f>
        <v>2891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43</v>
      </c>
      <c r="J26" s="15"/>
      <c r="K26" s="15"/>
      <c r="M26" s="5">
        <v>0</v>
      </c>
      <c r="O26" s="5">
        <v>0</v>
      </c>
    </row>
    <row r="27" spans="2:15" x14ac:dyDescent="0.2">
      <c r="B27" t="s">
        <v>7</v>
      </c>
      <c r="E27" s="5">
        <v>253</v>
      </c>
      <c r="G27" s="5">
        <v>149</v>
      </c>
      <c r="I27" t="s">
        <v>15</v>
      </c>
      <c r="M27" s="5">
        <v>241</v>
      </c>
      <c r="O27" s="5">
        <v>243</v>
      </c>
    </row>
    <row r="28" spans="2:15" x14ac:dyDescent="0.2">
      <c r="B28" t="s">
        <v>8</v>
      </c>
      <c r="E28" s="5">
        <v>8914</v>
      </c>
      <c r="G28" s="8">
        <v>1696</v>
      </c>
      <c r="I28" t="s">
        <v>22</v>
      </c>
      <c r="M28" s="5">
        <v>772</v>
      </c>
      <c r="O28" s="5">
        <v>376</v>
      </c>
    </row>
    <row r="29" spans="2:15" x14ac:dyDescent="0.2">
      <c r="G29" s="8"/>
      <c r="I29" t="s">
        <v>50</v>
      </c>
      <c r="M29" s="5">
        <f>10950+555+13</f>
        <v>11518</v>
      </c>
      <c r="N29" s="5"/>
      <c r="O29" s="5">
        <v>4927</v>
      </c>
    </row>
    <row r="30" spans="2:15" ht="13.5" thickBot="1" x14ac:dyDescent="0.25">
      <c r="B30" t="s">
        <v>19</v>
      </c>
      <c r="E30" s="7">
        <f>SUM(E27:E29)</f>
        <v>9167</v>
      </c>
      <c r="G30" s="7">
        <f>SUM(G27:G28)</f>
        <v>1845</v>
      </c>
      <c r="I30" t="s">
        <v>20</v>
      </c>
      <c r="M30" s="7">
        <f>SUM(M26:M29)</f>
        <v>12531</v>
      </c>
      <c r="O30" s="7">
        <f>SUM(O26:O29)</f>
        <v>5546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269952</v>
      </c>
      <c r="G32" s="7">
        <f>G13+G24+G30</f>
        <v>278272</v>
      </c>
      <c r="M32" s="7">
        <f>M14+M17+M22+M30</f>
        <v>269952</v>
      </c>
      <c r="O32" s="7">
        <f>O14+O17+O22+O30</f>
        <v>278272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57</v>
      </c>
    </row>
    <row r="37" spans="2:19" x14ac:dyDescent="0.2">
      <c r="B37" s="4"/>
    </row>
    <row r="38" spans="2:19" x14ac:dyDescent="0.2">
      <c r="B38" s="4"/>
      <c r="J38" t="s">
        <v>0</v>
      </c>
    </row>
    <row r="39" spans="2:19" x14ac:dyDescent="0.2">
      <c r="B39" s="4"/>
    </row>
    <row r="40" spans="2:19" x14ac:dyDescent="0.2">
      <c r="B40" s="1" t="s">
        <v>58</v>
      </c>
      <c r="C40" s="1"/>
      <c r="D40" s="1"/>
      <c r="E40" s="6"/>
      <c r="F40" s="1"/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33</v>
      </c>
    </row>
    <row r="45" spans="2:19" x14ac:dyDescent="0.2">
      <c r="B45" t="s">
        <v>34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26</v>
      </c>
      <c r="C51" s="13" t="s">
        <v>32</v>
      </c>
      <c r="D51" s="13"/>
      <c r="F51" s="13"/>
      <c r="G51" s="14"/>
    </row>
    <row r="52" spans="2:19" x14ac:dyDescent="0.2">
      <c r="B52" s="3"/>
      <c r="C52" s="27" t="s">
        <v>47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30</v>
      </c>
      <c r="G54" s="14" t="s">
        <v>60</v>
      </c>
      <c r="M54" s="5">
        <v>355815</v>
      </c>
    </row>
    <row r="55" spans="2:19" x14ac:dyDescent="0.2">
      <c r="B55" s="3"/>
      <c r="C55" s="3"/>
      <c r="G55" s="14" t="s">
        <v>61</v>
      </c>
      <c r="M55" s="5">
        <v>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62</v>
      </c>
      <c r="M58" s="5">
        <v>89127</v>
      </c>
    </row>
    <row r="59" spans="2:19" x14ac:dyDescent="0.2">
      <c r="B59" s="3"/>
      <c r="C59" s="3"/>
      <c r="G59" s="14" t="s">
        <v>63</v>
      </c>
      <c r="M59" s="6">
        <v>11848</v>
      </c>
    </row>
    <row r="60" spans="2:19" x14ac:dyDescent="0.2">
      <c r="B60" s="3"/>
      <c r="C60" s="3"/>
      <c r="O60" s="8">
        <f>M58+M59</f>
        <v>100975</v>
      </c>
    </row>
    <row r="61" spans="2:19" ht="13.5" thickBot="1" x14ac:dyDescent="0.25">
      <c r="B61" s="3"/>
      <c r="C61" s="3"/>
      <c r="G61" s="14" t="s">
        <v>53</v>
      </c>
      <c r="O61" s="7">
        <f>O56-O60</f>
        <v>254840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J72" t="s">
        <v>0</v>
      </c>
      <c r="O72" s="8"/>
    </row>
    <row r="73" spans="2:15" x14ac:dyDescent="0.2">
      <c r="B73" s="3"/>
      <c r="C73" s="3"/>
      <c r="O73" s="8"/>
    </row>
    <row r="74" spans="2:15" x14ac:dyDescent="0.2">
      <c r="B74" s="30" t="s">
        <v>64</v>
      </c>
      <c r="C74" s="1"/>
      <c r="D74" s="1"/>
      <c r="E74" s="6"/>
      <c r="F74" s="1"/>
      <c r="G74" s="6"/>
      <c r="O74" s="8"/>
    </row>
    <row r="75" spans="2:15" x14ac:dyDescent="0.2">
      <c r="O75" s="8"/>
    </row>
    <row r="76" spans="2:15" x14ac:dyDescent="0.2">
      <c r="B76" s="12" t="s">
        <v>40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25</v>
      </c>
      <c r="C79" t="s">
        <v>31</v>
      </c>
    </row>
    <row r="80" spans="2:15" x14ac:dyDescent="0.2">
      <c r="C80" s="24" t="s">
        <v>36</v>
      </c>
    </row>
    <row r="82" spans="2:15" x14ac:dyDescent="0.2">
      <c r="C82" s="3" t="s">
        <v>30</v>
      </c>
      <c r="G82" s="14" t="s">
        <v>60</v>
      </c>
      <c r="M82" s="5">
        <v>11542</v>
      </c>
    </row>
    <row r="83" spans="2:15" x14ac:dyDescent="0.2">
      <c r="C83" s="3"/>
      <c r="G83" s="14" t="s">
        <v>61</v>
      </c>
      <c r="M83" s="5">
        <v>0</v>
      </c>
    </row>
    <row r="84" spans="2:15" x14ac:dyDescent="0.2">
      <c r="C84" s="3"/>
      <c r="M84" s="9"/>
      <c r="O84" s="5">
        <f>M82+M83</f>
        <v>11542</v>
      </c>
    </row>
    <row r="85" spans="2:15" x14ac:dyDescent="0.2">
      <c r="C85" s="3"/>
      <c r="M85" s="8"/>
    </row>
    <row r="86" spans="2:15" x14ac:dyDescent="0.2">
      <c r="C86" s="3"/>
      <c r="G86" s="14" t="s">
        <v>62</v>
      </c>
      <c r="M86" s="5">
        <v>4694</v>
      </c>
    </row>
    <row r="87" spans="2:15" x14ac:dyDescent="0.2">
      <c r="C87" s="3"/>
      <c r="G87" s="14" t="s">
        <v>63</v>
      </c>
      <c r="M87" s="6">
        <v>1154</v>
      </c>
    </row>
    <row r="88" spans="2:15" x14ac:dyDescent="0.2">
      <c r="C88" s="3"/>
      <c r="O88" s="8">
        <f>M86+M87</f>
        <v>5848</v>
      </c>
    </row>
    <row r="89" spans="2:15" ht="13.5" thickBot="1" x14ac:dyDescent="0.25">
      <c r="C89" s="3"/>
      <c r="G89" s="14" t="s">
        <v>53</v>
      </c>
      <c r="O89" s="7">
        <f>O84-O88</f>
        <v>5694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65</v>
      </c>
    </row>
    <row r="95" spans="2:15" x14ac:dyDescent="0.2">
      <c r="B95" s="12" t="s">
        <v>27</v>
      </c>
    </row>
    <row r="96" spans="2:15" x14ac:dyDescent="0.2">
      <c r="B96" s="13" t="s">
        <v>66</v>
      </c>
    </row>
    <row r="97" spans="2:15" x14ac:dyDescent="0.2">
      <c r="B97" s="13"/>
    </row>
    <row r="106" spans="2:15" x14ac:dyDescent="0.2">
      <c r="J106" t="s">
        <v>0</v>
      </c>
    </row>
    <row r="108" spans="2:15" x14ac:dyDescent="0.2">
      <c r="B108" s="13" t="s">
        <v>67</v>
      </c>
      <c r="E108"/>
      <c r="G108"/>
      <c r="L108"/>
      <c r="M108"/>
      <c r="O108"/>
    </row>
    <row r="109" spans="2:15" x14ac:dyDescent="0.2">
      <c r="B109" s="15"/>
      <c r="C109" s="15"/>
      <c r="D109" s="12"/>
      <c r="F109" s="12"/>
    </row>
    <row r="110" spans="2:15" x14ac:dyDescent="0.2">
      <c r="B110" s="12" t="s">
        <v>18</v>
      </c>
      <c r="C110" s="12"/>
      <c r="D110" s="12"/>
    </row>
    <row r="111" spans="2:15" x14ac:dyDescent="0.2">
      <c r="B111" s="13" t="s">
        <v>48</v>
      </c>
    </row>
    <row r="113" spans="2:7" x14ac:dyDescent="0.2">
      <c r="B113" s="12" t="s">
        <v>21</v>
      </c>
      <c r="C113" s="12"/>
      <c r="D113" s="12"/>
    </row>
    <row r="114" spans="2:7" x14ac:dyDescent="0.2">
      <c r="B114" t="s">
        <v>29</v>
      </c>
    </row>
    <row r="115" spans="2:7" x14ac:dyDescent="0.2">
      <c r="B115" s="13" t="s">
        <v>68</v>
      </c>
    </row>
    <row r="117" spans="2:7" x14ac:dyDescent="0.2">
      <c r="B117" s="12" t="s">
        <v>5</v>
      </c>
      <c r="C117" s="12"/>
      <c r="D117" s="12"/>
    </row>
    <row r="118" spans="2:7" x14ac:dyDescent="0.2">
      <c r="B118" s="12"/>
      <c r="C118" s="12"/>
      <c r="D118" s="12"/>
    </row>
    <row r="119" spans="2:7" x14ac:dyDescent="0.2">
      <c r="B119" s="12" t="s">
        <v>44</v>
      </c>
      <c r="C119" s="12"/>
      <c r="D119" s="12"/>
      <c r="E119" s="20"/>
      <c r="F119" s="12"/>
      <c r="G119" s="20"/>
    </row>
    <row r="120" spans="2:7" x14ac:dyDescent="0.2">
      <c r="B120" s="13" t="s">
        <v>52</v>
      </c>
    </row>
    <row r="121" spans="2:7" x14ac:dyDescent="0.2">
      <c r="B121" s="13" t="s">
        <v>69</v>
      </c>
    </row>
    <row r="123" spans="2:7" x14ac:dyDescent="0.2">
      <c r="B123" s="12" t="s">
        <v>6</v>
      </c>
    </row>
    <row r="125" spans="2:7" x14ac:dyDescent="0.2">
      <c r="B125" s="12" t="s">
        <v>45</v>
      </c>
    </row>
    <row r="126" spans="2:7" x14ac:dyDescent="0.2">
      <c r="B126" s="13" t="s">
        <v>54</v>
      </c>
    </row>
    <row r="128" spans="2:7" x14ac:dyDescent="0.2">
      <c r="B128" s="12" t="s">
        <v>15</v>
      </c>
    </row>
    <row r="129" spans="2:10" x14ac:dyDescent="0.2">
      <c r="B129" t="s">
        <v>49</v>
      </c>
    </row>
    <row r="131" spans="2:10" x14ac:dyDescent="0.2">
      <c r="B131" s="22" t="s">
        <v>22</v>
      </c>
    </row>
    <row r="132" spans="2:10" x14ac:dyDescent="0.2">
      <c r="B132" s="13" t="s">
        <v>70</v>
      </c>
    </row>
    <row r="134" spans="2:10" x14ac:dyDescent="0.2">
      <c r="B134" s="12" t="s">
        <v>39</v>
      </c>
      <c r="C134" s="12"/>
      <c r="D134" s="12"/>
      <c r="E134" s="20"/>
    </row>
    <row r="135" spans="2:10" x14ac:dyDescent="0.2">
      <c r="B135" s="13" t="s">
        <v>71</v>
      </c>
    </row>
    <row r="136" spans="2:10" x14ac:dyDescent="0.2">
      <c r="B136" s="13" t="s">
        <v>72</v>
      </c>
    </row>
    <row r="138" spans="2:10" x14ac:dyDescent="0.2">
      <c r="B138" s="4" t="s">
        <v>73</v>
      </c>
    </row>
    <row r="139" spans="2:10" x14ac:dyDescent="0.2">
      <c r="C139" s="4"/>
    </row>
    <row r="141" spans="2:10" x14ac:dyDescent="0.2">
      <c r="E141" s="29" t="s">
        <v>74</v>
      </c>
      <c r="G141"/>
      <c r="H141" s="5"/>
      <c r="J141" s="5"/>
    </row>
    <row r="142" spans="2:10" ht="15.75" x14ac:dyDescent="0.25">
      <c r="B142" s="21"/>
      <c r="C142" s="31"/>
      <c r="D142" s="29"/>
      <c r="E142"/>
      <c r="G142"/>
      <c r="H142" s="5"/>
      <c r="J142" s="5"/>
    </row>
    <row r="143" spans="2:10" x14ac:dyDescent="0.2">
      <c r="D143" s="15"/>
      <c r="E143" s="15" t="s">
        <v>75</v>
      </c>
      <c r="F143" s="15"/>
      <c r="G143"/>
      <c r="H143" s="5"/>
      <c r="J143" s="5"/>
    </row>
    <row r="144" spans="2:10" x14ac:dyDescent="0.2">
      <c r="E144" s="4" t="s">
        <v>76</v>
      </c>
      <c r="G144"/>
      <c r="H144" s="5"/>
      <c r="J144" s="5"/>
    </row>
    <row r="145" spans="3:10" ht="15.75" x14ac:dyDescent="0.25">
      <c r="C145" s="21"/>
      <c r="E145"/>
      <c r="G145"/>
      <c r="H145" s="6"/>
      <c r="I145" s="1" t="s">
        <v>3</v>
      </c>
      <c r="J145" s="6"/>
    </row>
    <row r="146" spans="3:10" x14ac:dyDescent="0.2">
      <c r="E146"/>
      <c r="G146"/>
      <c r="H146" s="32">
        <v>2017</v>
      </c>
      <c r="I146" s="3"/>
      <c r="J146" s="32">
        <v>2016</v>
      </c>
    </row>
    <row r="147" spans="3:10" x14ac:dyDescent="0.2">
      <c r="C147" s="2" t="s">
        <v>77</v>
      </c>
      <c r="E147"/>
      <c r="G147"/>
      <c r="H147" s="5"/>
      <c r="J147" s="5"/>
    </row>
    <row r="148" spans="3:10" x14ac:dyDescent="0.2">
      <c r="E148"/>
      <c r="G148" s="29"/>
      <c r="H148" s="5"/>
      <c r="J148" s="5"/>
    </row>
    <row r="149" spans="3:10" x14ac:dyDescent="0.2">
      <c r="C149" s="12" t="s">
        <v>78</v>
      </c>
      <c r="D149" s="12"/>
      <c r="E149"/>
      <c r="G149"/>
      <c r="H149" s="5"/>
      <c r="J149" s="5"/>
    </row>
    <row r="150" spans="3:10" x14ac:dyDescent="0.2">
      <c r="C150" t="s">
        <v>79</v>
      </c>
      <c r="E150"/>
      <c r="G150"/>
      <c r="H150" s="14">
        <v>19000</v>
      </c>
      <c r="I150" t="s">
        <v>80</v>
      </c>
      <c r="J150" s="5">
        <f>20240-1240</f>
        <v>19000</v>
      </c>
    </row>
    <row r="151" spans="3:10" x14ac:dyDescent="0.2">
      <c r="C151" t="s">
        <v>81</v>
      </c>
      <c r="E151"/>
      <c r="G151"/>
      <c r="H151" s="5">
        <v>5500</v>
      </c>
      <c r="J151" s="5">
        <v>5500</v>
      </c>
    </row>
    <row r="152" spans="3:10" x14ac:dyDescent="0.2">
      <c r="C152" t="s">
        <v>82</v>
      </c>
      <c r="E152"/>
      <c r="G152"/>
      <c r="H152" s="14">
        <v>20248</v>
      </c>
      <c r="I152" t="s">
        <v>80</v>
      </c>
      <c r="J152" s="5">
        <f>19008+1240</f>
        <v>20248</v>
      </c>
    </row>
    <row r="153" spans="3:10" x14ac:dyDescent="0.2">
      <c r="C153" t="s">
        <v>83</v>
      </c>
      <c r="E153"/>
      <c r="G153"/>
      <c r="H153" s="5">
        <v>599</v>
      </c>
      <c r="J153" s="5">
        <v>1339</v>
      </c>
    </row>
    <row r="154" spans="3:10" ht="13.5" thickBot="1" x14ac:dyDescent="0.25">
      <c r="C154" t="s">
        <v>84</v>
      </c>
      <c r="E154"/>
      <c r="G154"/>
      <c r="H154" s="7">
        <f>SUM(H150:H153)</f>
        <v>45347</v>
      </c>
      <c r="J154" s="7">
        <f>SUM(J150:J153)</f>
        <v>46087</v>
      </c>
    </row>
    <row r="155" spans="3:10" ht="13.5" thickTop="1" x14ac:dyDescent="0.2">
      <c r="E155"/>
      <c r="G155"/>
      <c r="H155" s="5"/>
      <c r="J155" s="5"/>
    </row>
    <row r="156" spans="3:10" x14ac:dyDescent="0.2">
      <c r="C156" t="s">
        <v>85</v>
      </c>
      <c r="E156"/>
      <c r="G156"/>
      <c r="H156" s="5">
        <v>1</v>
      </c>
      <c r="J156" s="5">
        <v>19</v>
      </c>
    </row>
    <row r="157" spans="3:10" x14ac:dyDescent="0.2">
      <c r="C157" t="s">
        <v>86</v>
      </c>
      <c r="E157"/>
      <c r="G157"/>
      <c r="H157" s="5">
        <v>0</v>
      </c>
      <c r="J157" s="5">
        <v>0</v>
      </c>
    </row>
    <row r="158" spans="3:10" x14ac:dyDescent="0.2">
      <c r="E158"/>
      <c r="G158"/>
      <c r="H158" s="5"/>
      <c r="J158" s="5"/>
    </row>
    <row r="159" spans="3:10" ht="13.5" thickBot="1" x14ac:dyDescent="0.25">
      <c r="C159" t="s">
        <v>87</v>
      </c>
      <c r="E159"/>
      <c r="G159"/>
      <c r="H159" s="7">
        <f>SUM(H154:H158)</f>
        <v>45348</v>
      </c>
      <c r="J159" s="7">
        <f>SUM(J154:J158)</f>
        <v>46106</v>
      </c>
    </row>
    <row r="160" spans="3:10" ht="13.5" thickTop="1" x14ac:dyDescent="0.2">
      <c r="E160"/>
      <c r="G160"/>
      <c r="H160" s="5"/>
      <c r="J160" s="5"/>
    </row>
    <row r="161" spans="3:10" x14ac:dyDescent="0.2">
      <c r="C161" s="2" t="s">
        <v>88</v>
      </c>
      <c r="E161"/>
      <c r="G161"/>
      <c r="H161" s="5"/>
      <c r="J161" s="5"/>
    </row>
    <row r="162" spans="3:10" x14ac:dyDescent="0.2">
      <c r="E162"/>
      <c r="G162"/>
      <c r="H162" s="5"/>
      <c r="J162" s="5"/>
    </row>
    <row r="163" spans="3:10" x14ac:dyDescent="0.2">
      <c r="C163" s="12" t="s">
        <v>89</v>
      </c>
      <c r="D163" s="12"/>
      <c r="E163"/>
      <c r="G163"/>
      <c r="H163" s="5"/>
      <c r="J163" s="5"/>
    </row>
    <row r="164" spans="3:10" x14ac:dyDescent="0.2">
      <c r="C164" t="s">
        <v>90</v>
      </c>
      <c r="E164"/>
      <c r="G164"/>
      <c r="H164" s="5">
        <v>14986</v>
      </c>
      <c r="J164" s="5">
        <v>13042</v>
      </c>
    </row>
    <row r="165" spans="3:10" x14ac:dyDescent="0.2">
      <c r="C165" t="s">
        <v>91</v>
      </c>
      <c r="E165"/>
      <c r="G165"/>
      <c r="H165" s="5">
        <f>2962+470</f>
        <v>3432</v>
      </c>
      <c r="J165" s="5">
        <v>3355</v>
      </c>
    </row>
    <row r="166" spans="3:10" x14ac:dyDescent="0.2">
      <c r="C166" t="s">
        <v>92</v>
      </c>
      <c r="E166"/>
      <c r="G166"/>
      <c r="H166" s="5">
        <f>425+5185.39</f>
        <v>5610.39</v>
      </c>
      <c r="I166" s="5"/>
      <c r="J166" s="5">
        <v>5081</v>
      </c>
    </row>
    <row r="167" spans="3:10" x14ac:dyDescent="0.2">
      <c r="C167" t="s">
        <v>93</v>
      </c>
      <c r="E167"/>
      <c r="G167"/>
      <c r="H167" s="5">
        <v>1882</v>
      </c>
      <c r="J167" s="5">
        <v>2956</v>
      </c>
    </row>
    <row r="168" spans="3:10" x14ac:dyDescent="0.2">
      <c r="C168" t="s">
        <v>38</v>
      </c>
      <c r="E168"/>
      <c r="G168"/>
      <c r="H168" s="5">
        <v>3500</v>
      </c>
      <c r="J168" s="5">
        <v>3500</v>
      </c>
    </row>
    <row r="169" spans="3:10" ht="13.5" thickBot="1" x14ac:dyDescent="0.25">
      <c r="C169" t="s">
        <v>94</v>
      </c>
      <c r="E169"/>
      <c r="G169"/>
      <c r="H169" s="7">
        <f>SUM(H164:H168)</f>
        <v>29410.39</v>
      </c>
      <c r="J169" s="7">
        <f>SUM(J164:J168)</f>
        <v>27934</v>
      </c>
    </row>
    <row r="170" spans="3:10" ht="13.5" thickTop="1" x14ac:dyDescent="0.2">
      <c r="E170"/>
      <c r="G170"/>
      <c r="H170" s="5"/>
      <c r="J170" s="5"/>
    </row>
    <row r="171" spans="3:10" x14ac:dyDescent="0.2">
      <c r="C171" s="12" t="s">
        <v>95</v>
      </c>
      <c r="D171" s="12"/>
      <c r="E171"/>
      <c r="G171"/>
      <c r="H171" s="5"/>
      <c r="J171" s="5"/>
    </row>
    <row r="172" spans="3:10" x14ac:dyDescent="0.2">
      <c r="C172" t="s">
        <v>96</v>
      </c>
      <c r="D172" s="12"/>
      <c r="E172"/>
      <c r="G172"/>
      <c r="H172" s="5">
        <v>11848</v>
      </c>
      <c r="J172" s="5">
        <v>11848</v>
      </c>
    </row>
    <row r="173" spans="3:10" x14ac:dyDescent="0.2">
      <c r="C173" s="12" t="s">
        <v>97</v>
      </c>
      <c r="D173" s="12"/>
      <c r="E173"/>
      <c r="G173"/>
      <c r="H173" s="5">
        <v>1154</v>
      </c>
      <c r="J173" s="5">
        <v>1154</v>
      </c>
    </row>
    <row r="174" spans="3:10" ht="13.5" thickBot="1" x14ac:dyDescent="0.25">
      <c r="C174" t="s">
        <v>98</v>
      </c>
      <c r="E174"/>
      <c r="G174"/>
      <c r="H174" s="7">
        <f>H172+H173</f>
        <v>13002</v>
      </c>
      <c r="I174" s="3"/>
      <c r="J174" s="7">
        <f>J172+J173</f>
        <v>13002</v>
      </c>
    </row>
    <row r="175" spans="3:10" ht="13.5" thickTop="1" x14ac:dyDescent="0.2">
      <c r="E175"/>
      <c r="G175"/>
      <c r="H175" s="5"/>
      <c r="J175" s="5"/>
    </row>
    <row r="176" spans="3:10" x14ac:dyDescent="0.2">
      <c r="C176" s="12" t="s">
        <v>99</v>
      </c>
      <c r="D176" s="12"/>
      <c r="E176"/>
      <c r="G176"/>
      <c r="H176" s="5"/>
      <c r="J176" s="5"/>
    </row>
    <row r="177" spans="3:11" x14ac:dyDescent="0.2">
      <c r="C177" t="s">
        <v>100</v>
      </c>
      <c r="E177"/>
      <c r="G177"/>
      <c r="H177" s="5">
        <v>254</v>
      </c>
      <c r="I177" s="5"/>
      <c r="J177" s="5">
        <v>302</v>
      </c>
    </row>
    <row r="178" spans="3:11" x14ac:dyDescent="0.2">
      <c r="C178" t="s">
        <v>101</v>
      </c>
      <c r="E178"/>
      <c r="G178"/>
      <c r="H178" s="14">
        <v>155</v>
      </c>
      <c r="J178" s="5">
        <v>146</v>
      </c>
    </row>
    <row r="179" spans="3:11" x14ac:dyDescent="0.2">
      <c r="C179" t="s">
        <v>102</v>
      </c>
      <c r="E179"/>
      <c r="G179"/>
      <c r="H179" s="5">
        <v>1500</v>
      </c>
      <c r="J179" s="5">
        <v>1500</v>
      </c>
    </row>
    <row r="180" spans="3:11" x14ac:dyDescent="0.2">
      <c r="C180" t="s">
        <v>103</v>
      </c>
      <c r="E180"/>
      <c r="G180"/>
      <c r="H180" s="5">
        <f>866.56+1559.15+391</f>
        <v>2816.71</v>
      </c>
      <c r="I180" s="5"/>
      <c r="J180" s="5">
        <v>2771</v>
      </c>
    </row>
    <row r="181" spans="3:11" x14ac:dyDescent="0.2">
      <c r="C181" t="s">
        <v>104</v>
      </c>
      <c r="E181"/>
      <c r="G181"/>
      <c r="H181" s="5">
        <v>441</v>
      </c>
      <c r="I181" s="5"/>
      <c r="J181" s="5">
        <v>441</v>
      </c>
    </row>
    <row r="182" spans="3:11" x14ac:dyDescent="0.2">
      <c r="C182" t="s">
        <v>99</v>
      </c>
      <c r="E182"/>
      <c r="G182"/>
      <c r="H182" s="5">
        <v>1094</v>
      </c>
      <c r="J182" s="5">
        <v>134</v>
      </c>
    </row>
    <row r="183" spans="3:11" ht="13.5" thickBot="1" x14ac:dyDescent="0.25">
      <c r="C183" t="s">
        <v>105</v>
      </c>
      <c r="E183"/>
      <c r="G183"/>
      <c r="H183" s="7">
        <f>SUM(H177:H182)</f>
        <v>6260.71</v>
      </c>
      <c r="J183" s="7">
        <f>SUM(J177:J182)</f>
        <v>5294</v>
      </c>
    </row>
    <row r="184" spans="3:11" ht="13.5" thickTop="1" x14ac:dyDescent="0.2">
      <c r="E184"/>
      <c r="G184"/>
      <c r="H184" s="8"/>
      <c r="J184" s="8"/>
    </row>
    <row r="185" spans="3:11" ht="13.5" thickBot="1" x14ac:dyDescent="0.25">
      <c r="C185" t="s">
        <v>106</v>
      </c>
      <c r="E185"/>
      <c r="G185"/>
      <c r="H185" s="18">
        <v>480</v>
      </c>
      <c r="J185" s="18">
        <v>675</v>
      </c>
    </row>
    <row r="186" spans="3:11" ht="13.5" thickTop="1" x14ac:dyDescent="0.2">
      <c r="E186"/>
      <c r="G186"/>
      <c r="H186" s="8"/>
      <c r="J186" s="8"/>
    </row>
    <row r="187" spans="3:11" ht="13.5" thickBot="1" x14ac:dyDescent="0.25">
      <c r="C187" t="s">
        <v>107</v>
      </c>
      <c r="E187"/>
      <c r="G187"/>
      <c r="H187" s="18">
        <v>0</v>
      </c>
      <c r="J187" s="18">
        <v>0</v>
      </c>
    </row>
    <row r="188" spans="3:11" ht="13.5" thickTop="1" x14ac:dyDescent="0.2">
      <c r="E188"/>
      <c r="G188"/>
      <c r="H188" s="8"/>
      <c r="J188" s="8"/>
    </row>
    <row r="189" spans="3:11" ht="13.5" thickBot="1" x14ac:dyDescent="0.25">
      <c r="C189" t="s">
        <v>108</v>
      </c>
      <c r="E189"/>
      <c r="G189"/>
      <c r="H189" s="7">
        <f>H169+H174+H183+H185+H187</f>
        <v>49153.1</v>
      </c>
      <c r="J189" s="7">
        <f>J169+J174+J183+J185+J187</f>
        <v>46905</v>
      </c>
    </row>
    <row r="190" spans="3:11" ht="13.5" thickTop="1" x14ac:dyDescent="0.2">
      <c r="E190"/>
      <c r="G190"/>
      <c r="H190" s="5"/>
      <c r="J190" s="5"/>
    </row>
    <row r="191" spans="3:11" ht="13.5" thickBot="1" x14ac:dyDescent="0.25">
      <c r="C191" t="s">
        <v>109</v>
      </c>
      <c r="E191"/>
      <c r="G191"/>
      <c r="H191" s="18">
        <f>H159-H189</f>
        <v>-3805.0999999999985</v>
      </c>
      <c r="J191" s="18">
        <f>J159-J189</f>
        <v>-799</v>
      </c>
      <c r="K191" s="8"/>
    </row>
    <row r="192" spans="3:11" ht="13.5" thickTop="1" x14ac:dyDescent="0.2">
      <c r="E192"/>
      <c r="G192"/>
      <c r="H192" s="5"/>
      <c r="J192" s="5"/>
    </row>
    <row r="193" spans="2:10" x14ac:dyDescent="0.2">
      <c r="C193" s="4" t="s">
        <v>110</v>
      </c>
      <c r="E193"/>
      <c r="G193"/>
      <c r="H193" s="5"/>
      <c r="J193" s="5"/>
    </row>
    <row r="194" spans="2:10" x14ac:dyDescent="0.2">
      <c r="B194" s="33"/>
      <c r="E194"/>
      <c r="G194"/>
      <c r="H194" s="5"/>
      <c r="J194" s="5"/>
    </row>
    <row r="195" spans="2:10" x14ac:dyDescent="0.2">
      <c r="E195"/>
      <c r="G195"/>
      <c r="H195" s="5"/>
      <c r="J195" s="5"/>
    </row>
    <row r="196" spans="2:10" x14ac:dyDescent="0.2">
      <c r="E196"/>
      <c r="G196"/>
      <c r="H196" s="5"/>
      <c r="J196" s="5"/>
    </row>
    <row r="197" spans="2:10" x14ac:dyDescent="0.2">
      <c r="E197" s="29" t="s">
        <v>74</v>
      </c>
      <c r="G197"/>
      <c r="H197" s="5"/>
      <c r="J197" s="5"/>
    </row>
    <row r="198" spans="2:10" x14ac:dyDescent="0.2">
      <c r="E198" s="29"/>
      <c r="G198"/>
      <c r="H198" s="5"/>
      <c r="J198" s="5"/>
    </row>
    <row r="199" spans="2:10" x14ac:dyDescent="0.2">
      <c r="C199" s="13" t="s">
        <v>111</v>
      </c>
      <c r="E199" s="29"/>
      <c r="G199"/>
      <c r="H199" s="5"/>
      <c r="J199" s="5"/>
    </row>
    <row r="200" spans="2:10" x14ac:dyDescent="0.2">
      <c r="E200"/>
      <c r="G200"/>
      <c r="H200" s="5"/>
      <c r="J200" s="5"/>
    </row>
    <row r="201" spans="2:10" x14ac:dyDescent="0.2">
      <c r="E201"/>
      <c r="G201"/>
      <c r="H201" s="5"/>
      <c r="J201" s="5"/>
    </row>
    <row r="202" spans="2:10" x14ac:dyDescent="0.2">
      <c r="B202" s="33" t="s">
        <v>112</v>
      </c>
      <c r="C202" s="13" t="s">
        <v>113</v>
      </c>
      <c r="E202"/>
      <c r="G202"/>
      <c r="H202" s="5"/>
      <c r="J202" s="5"/>
    </row>
    <row r="203" spans="2:10" x14ac:dyDescent="0.2">
      <c r="C203" t="s">
        <v>114</v>
      </c>
      <c r="E203"/>
      <c r="G203"/>
      <c r="H203" s="5"/>
      <c r="J203" s="5"/>
    </row>
    <row r="204" spans="2:10" x14ac:dyDescent="0.2">
      <c r="E204"/>
      <c r="G204"/>
      <c r="H204" s="5"/>
      <c r="J204" s="5"/>
    </row>
    <row r="205" spans="2:10" x14ac:dyDescent="0.2">
      <c r="C205" s="13" t="s">
        <v>115</v>
      </c>
      <c r="E205"/>
      <c r="G205"/>
      <c r="H205" s="5"/>
      <c r="J205" s="5"/>
    </row>
    <row r="206" spans="2:10" x14ac:dyDescent="0.2">
      <c r="E206"/>
      <c r="G206"/>
      <c r="H206" s="5"/>
      <c r="J206" s="5"/>
    </row>
    <row r="207" spans="2:10" x14ac:dyDescent="0.2">
      <c r="B207" s="34"/>
      <c r="E207"/>
      <c r="G207"/>
      <c r="H207" s="5"/>
      <c r="J207" s="5"/>
    </row>
    <row r="208" spans="2:10" x14ac:dyDescent="0.2">
      <c r="E208"/>
      <c r="G208"/>
      <c r="H208" s="5"/>
      <c r="J208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2017-02-14T11:44:48Z</cp:lastPrinted>
  <dcterms:created xsi:type="dcterms:W3CDTF">2008-12-18T12:22:23Z</dcterms:created>
  <dcterms:modified xsi:type="dcterms:W3CDTF">2018-07-23T20:09:18Z</dcterms:modified>
</cp:coreProperties>
</file>