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ck\Documents\Borkel\"/>
    </mc:Choice>
  </mc:AlternateContent>
  <bookViews>
    <workbookView xWindow="0" yWindow="0" windowWidth="28800" windowHeight="12435" activeTab="2"/>
  </bookViews>
  <sheets>
    <sheet name="Balans" sheetId="1" r:id="rId1"/>
    <sheet name="Resultatenrekening" sheetId="2" r:id="rId2"/>
    <sheet name="Rapportage 2017" sheetId="7" r:id="rId3"/>
    <sheet name="Boekhouding 2015" sheetId="4" r:id="rId4"/>
    <sheet name="Boekhouding 2016" sheetId="5" r:id="rId5"/>
    <sheet name="Boekhouding 2017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E8" i="7"/>
  <c r="E24" i="7"/>
  <c r="B24" i="7"/>
  <c r="E44" i="2" l="1"/>
  <c r="B44" i="2"/>
  <c r="F34" i="6"/>
  <c r="C29" i="5"/>
  <c r="C31" i="5"/>
  <c r="O34" i="6"/>
  <c r="N34" i="6"/>
  <c r="M34" i="6"/>
  <c r="L34" i="6"/>
  <c r="H34" i="6"/>
  <c r="G34" i="6"/>
  <c r="E34" i="6"/>
  <c r="D34" i="6"/>
  <c r="C34" i="6"/>
  <c r="L36" i="6" l="1"/>
  <c r="D36" i="6"/>
  <c r="E56" i="1"/>
  <c r="E59" i="1" s="1"/>
  <c r="B56" i="1"/>
  <c r="B59" i="1" s="1"/>
  <c r="P33" i="4"/>
  <c r="O29" i="5"/>
  <c r="N29" i="5"/>
  <c r="M29" i="5"/>
  <c r="L29" i="5"/>
  <c r="H29" i="5"/>
  <c r="G29" i="5"/>
  <c r="F29" i="5"/>
  <c r="E29" i="5"/>
  <c r="D29" i="5"/>
  <c r="E29" i="2"/>
  <c r="C36" i="6" l="1"/>
  <c r="B29" i="2"/>
  <c r="L31" i="5"/>
  <c r="D31" i="5"/>
  <c r="L20" i="1"/>
  <c r="L15" i="1"/>
  <c r="L9" i="1"/>
  <c r="I9" i="1"/>
  <c r="I24" i="1" s="1"/>
  <c r="G33" i="4"/>
  <c r="O33" i="4"/>
  <c r="N33" i="4"/>
  <c r="M33" i="4"/>
  <c r="L33" i="4"/>
  <c r="K33" i="4"/>
  <c r="F33" i="4"/>
  <c r="E33" i="4"/>
  <c r="D33" i="4"/>
  <c r="C33" i="4"/>
  <c r="K35" i="4" l="1"/>
  <c r="L24" i="1"/>
  <c r="D35" i="4"/>
  <c r="E20" i="2"/>
  <c r="B20" i="2" s="1"/>
  <c r="C35" i="4" l="1"/>
  <c r="B10" i="2" l="1"/>
  <c r="E10" i="2"/>
  <c r="E20" i="1"/>
  <c r="E15" i="1"/>
  <c r="E9" i="1"/>
  <c r="B9" i="1"/>
  <c r="B24" i="1" s="1"/>
  <c r="E24" i="1" l="1"/>
</calcChain>
</file>

<file path=xl/sharedStrings.xml><?xml version="1.0" encoding="utf-8"?>
<sst xmlns="http://schemas.openxmlformats.org/spreadsheetml/2006/main" count="277" uniqueCount="90">
  <si>
    <t>Activia</t>
  </si>
  <si>
    <t>Liquide middelen</t>
  </si>
  <si>
    <t>Rabo bank rek. courant</t>
  </si>
  <si>
    <t>Rabo Spaarrekening</t>
  </si>
  <si>
    <t>Passiva</t>
  </si>
  <si>
    <t>Eigen vermogen</t>
  </si>
  <si>
    <t xml:space="preserve">Mutatie </t>
  </si>
  <si>
    <t>Schulden korte termijn</t>
  </si>
  <si>
    <t>Toko</t>
  </si>
  <si>
    <t>Bewonersrekening</t>
  </si>
  <si>
    <t>Kerstmarkt Elske</t>
  </si>
  <si>
    <t>Reserveringen</t>
  </si>
  <si>
    <t>Bootreis</t>
  </si>
  <si>
    <t>Donatie nieuwebouw</t>
  </si>
  <si>
    <t>Bankkosten</t>
  </si>
  <si>
    <t>ANBI</t>
  </si>
  <si>
    <t>Resultaat</t>
  </si>
  <si>
    <t>Rente</t>
  </si>
  <si>
    <t>Giften</t>
  </si>
  <si>
    <t>Sponsorloterij</t>
  </si>
  <si>
    <t xml:space="preserve"> </t>
  </si>
  <si>
    <t>Zorgtuin/st. Nunira</t>
  </si>
  <si>
    <t>FitArt</t>
  </si>
  <si>
    <t>Stichting "Vrienden van de Borkel"</t>
  </si>
  <si>
    <t xml:space="preserve">  Balans per 31 december 2014</t>
  </si>
  <si>
    <t>Resultaten rekening 2014</t>
  </si>
  <si>
    <t>Jumbo</t>
  </si>
  <si>
    <t>Resultaten rekening 2015</t>
  </si>
  <si>
    <t>Saldo 1 januari</t>
  </si>
  <si>
    <t>Bank</t>
  </si>
  <si>
    <t>KOSTEN</t>
  </si>
  <si>
    <t>OPBRENGSTEN</t>
  </si>
  <si>
    <t>Stoeten</t>
  </si>
  <si>
    <t>Kosten</t>
  </si>
  <si>
    <t>Januari</t>
  </si>
  <si>
    <t>Februari</t>
  </si>
  <si>
    <t>Overboeking</t>
  </si>
  <si>
    <t>Vriendenloterij</t>
  </si>
  <si>
    <t>Vega /bestekkast</t>
  </si>
  <si>
    <t>Witbol Flowers/zijdenbloemstukjes</t>
  </si>
  <si>
    <t>Decl. Gerda</t>
  </si>
  <si>
    <t>Verkopen december</t>
  </si>
  <si>
    <t>XP</t>
  </si>
  <si>
    <t>Decl.</t>
  </si>
  <si>
    <t>Controle</t>
  </si>
  <si>
    <t>Maart</t>
  </si>
  <si>
    <t>NL doet</t>
  </si>
  <si>
    <t>April</t>
  </si>
  <si>
    <t>Klein Beernink</t>
  </si>
  <si>
    <t>Rabo</t>
  </si>
  <si>
    <t>Mei</t>
  </si>
  <si>
    <t>Juli</t>
  </si>
  <si>
    <t>Augustus</t>
  </si>
  <si>
    <t xml:space="preserve">  Balans per 31 december 2015</t>
  </si>
  <si>
    <t>Resultaten rekening 2016</t>
  </si>
  <si>
    <t>september</t>
  </si>
  <si>
    <t>Cooperatiefonds</t>
  </si>
  <si>
    <t>oktober</t>
  </si>
  <si>
    <t>november</t>
  </si>
  <si>
    <t>december</t>
  </si>
  <si>
    <t>Gift</t>
  </si>
  <si>
    <t>Febr</t>
  </si>
  <si>
    <t>Vriendeloterij</t>
  </si>
  <si>
    <t>Anbi</t>
  </si>
  <si>
    <t>Juni</t>
  </si>
  <si>
    <t>Aug</t>
  </si>
  <si>
    <t>Sept</t>
  </si>
  <si>
    <t>Okt</t>
  </si>
  <si>
    <t>November</t>
  </si>
  <si>
    <t>Braintrainers</t>
  </si>
  <si>
    <t>Braintrainer</t>
  </si>
  <si>
    <t>December</t>
  </si>
  <si>
    <t>Spaarrekening</t>
  </si>
  <si>
    <t>Schenking</t>
  </si>
  <si>
    <t>Tovertafel</t>
  </si>
  <si>
    <t>St. Munira (zorgtuin)</t>
  </si>
  <si>
    <t>Beamer Qwiek</t>
  </si>
  <si>
    <t>Duo fiets</t>
  </si>
  <si>
    <t>Nov.</t>
  </si>
  <si>
    <t>Koffie met neef mevr. Vroom</t>
  </si>
  <si>
    <t>Ontruimen woning mevr. Vroom</t>
  </si>
  <si>
    <t>Gebruik zalencentrum Brink</t>
  </si>
  <si>
    <t>Diverse</t>
  </si>
  <si>
    <t xml:space="preserve">  Balans per 31 december 2017</t>
  </si>
  <si>
    <t>Resultaten rekening 2017</t>
  </si>
  <si>
    <t>Schenking Zorgtuin</t>
  </si>
  <si>
    <t>Decl. Koffie neef mevr. Vroom</t>
  </si>
  <si>
    <t>Ontruimen woming mevr. Vroom</t>
  </si>
  <si>
    <t>Gebruik Brink</t>
  </si>
  <si>
    <t>Resultaat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</si>
</sst>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413]\ * #,##0_ ;_ [$€-413]\ * \-#,##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0" fillId="0" borderId="0" xfId="1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4" fillId="0" borderId="0" xfId="1" applyNumberFormat="1" applyFont="1"/>
    <xf numFmtId="164" fontId="5" fillId="0" borderId="0" xfId="1" applyNumberFormat="1" applyFont="1"/>
    <xf numFmtId="164" fontId="6" fillId="0" borderId="0" xfId="0" applyNumberFormat="1" applyFont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4" fillId="0" borderId="0" xfId="0" applyNumberFormat="1" applyFont="1" applyAlignment="1">
      <alignment horizontal="center"/>
    </xf>
    <xf numFmtId="44" fontId="0" fillId="0" borderId="0" xfId="0" applyNumberFormat="1" applyFont="1"/>
    <xf numFmtId="44" fontId="2" fillId="0" borderId="0" xfId="0" applyNumberFormat="1" applyFont="1"/>
    <xf numFmtId="44" fontId="0" fillId="0" borderId="0" xfId="0" applyNumberFormat="1" applyFont="1" applyAlignment="1">
      <alignment horizontal="center"/>
    </xf>
    <xf numFmtId="44" fontId="6" fillId="0" borderId="0" xfId="2" applyNumberFormat="1" applyFont="1"/>
    <xf numFmtId="44" fontId="0" fillId="0" borderId="0" xfId="2" applyNumberFormat="1" applyFont="1"/>
    <xf numFmtId="44" fontId="4" fillId="0" borderId="0" xfId="2" applyNumberFormat="1" applyFont="1"/>
    <xf numFmtId="44" fontId="5" fillId="0" borderId="0" xfId="2" applyNumberFormat="1" applyFont="1"/>
    <xf numFmtId="44" fontId="6" fillId="0" borderId="0" xfId="0" applyNumberFormat="1" applyFont="1"/>
    <xf numFmtId="44" fontId="0" fillId="0" borderId="0" xfId="1" applyNumberFormat="1" applyFont="1"/>
    <xf numFmtId="44" fontId="5" fillId="0" borderId="0" xfId="1" applyNumberFormat="1" applyFont="1"/>
    <xf numFmtId="44" fontId="2" fillId="0" borderId="0" xfId="1" applyNumberFormat="1" applyFont="1"/>
    <xf numFmtId="44" fontId="7" fillId="0" borderId="0" xfId="1" applyNumberFormat="1" applyFont="1"/>
    <xf numFmtId="44" fontId="4" fillId="0" borderId="0" xfId="1" applyNumberFormat="1" applyFont="1"/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37" workbookViewId="0">
      <selection activeCell="A47" sqref="A47:F63"/>
    </sheetView>
  </sheetViews>
  <sheetFormatPr defaultRowHeight="15" x14ac:dyDescent="0.25"/>
  <cols>
    <col min="1" max="1" width="23.42578125" customWidth="1"/>
    <col min="2" max="2" width="13.5703125" style="17" bestFit="1" customWidth="1"/>
    <col min="4" max="4" width="22.28515625" customWidth="1"/>
    <col min="5" max="5" width="12.42578125" style="17" bestFit="1" customWidth="1"/>
    <col min="6" max="6" width="6.140625" style="4" customWidth="1"/>
    <col min="7" max="7" width="2.42578125" customWidth="1"/>
    <col min="8" max="8" width="23.85546875" customWidth="1"/>
    <col min="9" max="9" width="14.42578125" customWidth="1"/>
    <col min="11" max="11" width="21.85546875" customWidth="1"/>
    <col min="12" max="12" width="15" customWidth="1"/>
  </cols>
  <sheetData>
    <row r="1" spans="1:12" ht="21" x14ac:dyDescent="0.35">
      <c r="B1" s="16" t="s">
        <v>23</v>
      </c>
      <c r="I1" s="9" t="s">
        <v>23</v>
      </c>
      <c r="L1" s="4"/>
    </row>
    <row r="2" spans="1:12" ht="21" x14ac:dyDescent="0.35">
      <c r="B2" s="16"/>
      <c r="I2" s="9"/>
      <c r="L2" s="4"/>
    </row>
    <row r="3" spans="1:12" ht="21" x14ac:dyDescent="0.35">
      <c r="B3" s="16" t="s">
        <v>24</v>
      </c>
      <c r="I3" s="9" t="s">
        <v>53</v>
      </c>
      <c r="L3" s="4"/>
    </row>
    <row r="4" spans="1:12" ht="21" x14ac:dyDescent="0.35">
      <c r="B4" s="16"/>
      <c r="I4" s="9"/>
      <c r="L4" s="4"/>
    </row>
    <row r="5" spans="1:12" x14ac:dyDescent="0.25">
      <c r="A5" s="1" t="s">
        <v>0</v>
      </c>
      <c r="D5" s="1" t="s">
        <v>4</v>
      </c>
      <c r="H5" s="1" t="s">
        <v>0</v>
      </c>
      <c r="I5" s="3"/>
      <c r="K5" s="1" t="s">
        <v>4</v>
      </c>
      <c r="L5" s="4"/>
    </row>
    <row r="6" spans="1:12" x14ac:dyDescent="0.25">
      <c r="A6" s="2" t="s">
        <v>1</v>
      </c>
      <c r="D6" s="2" t="s">
        <v>5</v>
      </c>
      <c r="H6" s="2" t="s">
        <v>1</v>
      </c>
      <c r="I6" s="3"/>
      <c r="K6" s="2" t="s">
        <v>5</v>
      </c>
      <c r="L6" s="4"/>
    </row>
    <row r="7" spans="1:12" x14ac:dyDescent="0.25">
      <c r="A7" t="s">
        <v>2</v>
      </c>
      <c r="B7" s="17">
        <v>430</v>
      </c>
      <c r="D7" t="s">
        <v>5</v>
      </c>
      <c r="E7" s="17">
        <v>52075</v>
      </c>
      <c r="H7" t="s">
        <v>2</v>
      </c>
      <c r="I7" s="3">
        <v>5211.74</v>
      </c>
      <c r="K7" t="s">
        <v>5</v>
      </c>
      <c r="L7" s="4">
        <v>72615</v>
      </c>
    </row>
    <row r="8" spans="1:12" ht="17.25" x14ac:dyDescent="0.4">
      <c r="A8" t="s">
        <v>3</v>
      </c>
      <c r="B8" s="18">
        <v>100543</v>
      </c>
      <c r="D8" t="s">
        <v>6</v>
      </c>
      <c r="E8" s="18">
        <v>-96</v>
      </c>
      <c r="H8" t="s">
        <v>3</v>
      </c>
      <c r="I8" s="5">
        <v>80000</v>
      </c>
      <c r="K8" t="s">
        <v>6</v>
      </c>
      <c r="L8" s="7">
        <v>5393</v>
      </c>
    </row>
    <row r="9" spans="1:12" ht="17.25" x14ac:dyDescent="0.4">
      <c r="B9" s="18">
        <f>B7+B8</f>
        <v>100973</v>
      </c>
      <c r="E9" s="18">
        <f>E7+E8</f>
        <v>51979</v>
      </c>
      <c r="I9" s="5">
        <f>I7+I8</f>
        <v>85211.74</v>
      </c>
      <c r="L9" s="5">
        <f>L7+L8</f>
        <v>78008</v>
      </c>
    </row>
    <row r="10" spans="1:12" x14ac:dyDescent="0.25">
      <c r="I10" s="3"/>
      <c r="L10" s="4"/>
    </row>
    <row r="11" spans="1:12" x14ac:dyDescent="0.25">
      <c r="D11" s="2" t="s">
        <v>7</v>
      </c>
      <c r="I11" s="3"/>
      <c r="K11" s="2" t="s">
        <v>7</v>
      </c>
      <c r="L11" s="4"/>
    </row>
    <row r="12" spans="1:12" x14ac:dyDescent="0.25">
      <c r="D12" t="s">
        <v>8</v>
      </c>
      <c r="E12" s="17">
        <v>8717</v>
      </c>
      <c r="I12" s="3"/>
      <c r="K12" t="s">
        <v>8</v>
      </c>
      <c r="L12" s="4">
        <v>5109</v>
      </c>
    </row>
    <row r="13" spans="1:12" x14ac:dyDescent="0.25">
      <c r="D13" t="s">
        <v>9</v>
      </c>
      <c r="E13" s="17">
        <v>375</v>
      </c>
      <c r="I13" s="3"/>
      <c r="K13" t="s">
        <v>9</v>
      </c>
      <c r="L13" s="4">
        <v>375</v>
      </c>
    </row>
    <row r="14" spans="1:12" ht="17.25" x14ac:dyDescent="0.4">
      <c r="D14" t="s">
        <v>10</v>
      </c>
      <c r="E14" s="18">
        <v>1720</v>
      </c>
      <c r="I14" s="3"/>
      <c r="K14" t="s">
        <v>10</v>
      </c>
      <c r="L14" s="7">
        <v>1720</v>
      </c>
    </row>
    <row r="15" spans="1:12" ht="17.25" x14ac:dyDescent="0.4">
      <c r="E15" s="18">
        <f>SUM(E12:E14)</f>
        <v>10812</v>
      </c>
      <c r="I15" s="3"/>
      <c r="L15" s="7">
        <f>SUM(L12:L14)</f>
        <v>7204</v>
      </c>
    </row>
    <row r="16" spans="1:12" x14ac:dyDescent="0.25">
      <c r="I16" s="3"/>
      <c r="L16" s="4"/>
    </row>
    <row r="17" spans="2:16" x14ac:dyDescent="0.25">
      <c r="D17" s="2" t="s">
        <v>11</v>
      </c>
      <c r="I17" s="3"/>
      <c r="K17" s="2" t="s">
        <v>11</v>
      </c>
      <c r="L17" s="4"/>
    </row>
    <row r="18" spans="2:16" x14ac:dyDescent="0.25">
      <c r="D18" t="s">
        <v>12</v>
      </c>
      <c r="E18" s="17">
        <v>3182</v>
      </c>
      <c r="I18" s="3"/>
      <c r="K18" t="s">
        <v>12</v>
      </c>
      <c r="L18" s="4">
        <v>0</v>
      </c>
    </row>
    <row r="19" spans="2:16" ht="17.25" x14ac:dyDescent="0.4">
      <c r="D19" t="s">
        <v>13</v>
      </c>
      <c r="E19" s="18">
        <v>35000</v>
      </c>
      <c r="I19" s="3"/>
      <c r="K19" t="s">
        <v>13</v>
      </c>
      <c r="L19" s="7">
        <v>0</v>
      </c>
    </row>
    <row r="20" spans="2:16" ht="17.25" x14ac:dyDescent="0.4">
      <c r="E20" s="18">
        <f>SUM(E18:E19)</f>
        <v>38182</v>
      </c>
      <c r="I20" s="3"/>
      <c r="L20" s="7">
        <f>SUM(L18:L19)</f>
        <v>0</v>
      </c>
    </row>
    <row r="21" spans="2:16" ht="17.25" x14ac:dyDescent="0.4">
      <c r="E21" s="18"/>
      <c r="I21" s="3"/>
      <c r="L21" s="7"/>
    </row>
    <row r="22" spans="2:16" ht="17.25" x14ac:dyDescent="0.4">
      <c r="E22" s="18"/>
      <c r="I22" s="3"/>
      <c r="L22" s="7"/>
    </row>
    <row r="23" spans="2:16" x14ac:dyDescent="0.25">
      <c r="I23" s="3"/>
      <c r="L23" s="4"/>
    </row>
    <row r="24" spans="2:16" ht="17.25" x14ac:dyDescent="0.4">
      <c r="B24" s="19">
        <f>B9</f>
        <v>100973</v>
      </c>
      <c r="E24" s="19">
        <f>E9+E15+E20</f>
        <v>100973</v>
      </c>
      <c r="I24" s="6">
        <f>I9</f>
        <v>85211.74</v>
      </c>
      <c r="L24" s="8">
        <f>L9+L15+L20</f>
        <v>85212</v>
      </c>
    </row>
    <row r="25" spans="2:16" x14ac:dyDescent="0.25">
      <c r="I25" s="3"/>
      <c r="L25" s="4"/>
    </row>
    <row r="28" spans="2:16" x14ac:dyDescent="0.25">
      <c r="P28" s="4"/>
    </row>
    <row r="29" spans="2:16" x14ac:dyDescent="0.25">
      <c r="P29" s="4"/>
    </row>
    <row r="30" spans="2:16" x14ac:dyDescent="0.25">
      <c r="P30" s="4"/>
    </row>
    <row r="31" spans="2:16" x14ac:dyDescent="0.25">
      <c r="P31" s="4"/>
    </row>
    <row r="32" spans="2:16" x14ac:dyDescent="0.25">
      <c r="P32" s="4"/>
    </row>
    <row r="33" spans="2:16" x14ac:dyDescent="0.25">
      <c r="P33" s="4"/>
    </row>
    <row r="34" spans="2:16" x14ac:dyDescent="0.25">
      <c r="P34" s="4"/>
    </row>
    <row r="35" spans="2:16" x14ac:dyDescent="0.25">
      <c r="P35" s="4"/>
    </row>
    <row r="36" spans="2:16" x14ac:dyDescent="0.25">
      <c r="P36" s="4"/>
    </row>
    <row r="37" spans="2:16" x14ac:dyDescent="0.25">
      <c r="P37" s="4"/>
    </row>
    <row r="38" spans="2:16" x14ac:dyDescent="0.25">
      <c r="P38" s="4"/>
    </row>
    <row r="39" spans="2:16" x14ac:dyDescent="0.25">
      <c r="P39" s="4"/>
    </row>
    <row r="40" spans="2:16" x14ac:dyDescent="0.25">
      <c r="P40" s="4"/>
    </row>
    <row r="41" spans="2:16" x14ac:dyDescent="0.25">
      <c r="P41" s="4"/>
    </row>
    <row r="42" spans="2:16" x14ac:dyDescent="0.25">
      <c r="P42" s="4"/>
    </row>
    <row r="43" spans="2:16" x14ac:dyDescent="0.25">
      <c r="P43" s="4"/>
    </row>
    <row r="44" spans="2:16" x14ac:dyDescent="0.25">
      <c r="P44" s="4"/>
    </row>
    <row r="45" spans="2:16" ht="29.25" customHeight="1" x14ac:dyDescent="0.25">
      <c r="P45" s="4"/>
    </row>
    <row r="46" spans="2:16" x14ac:dyDescent="0.25">
      <c r="P46" s="4"/>
    </row>
    <row r="47" spans="2:16" ht="21" x14ac:dyDescent="0.35">
      <c r="B47" s="16" t="s">
        <v>23</v>
      </c>
      <c r="P47" s="4"/>
    </row>
    <row r="48" spans="2:16" ht="21" x14ac:dyDescent="0.35">
      <c r="B48" s="16"/>
      <c r="P48" s="4"/>
    </row>
    <row r="49" spans="1:16" ht="21" x14ac:dyDescent="0.35">
      <c r="B49" s="16" t="s">
        <v>83</v>
      </c>
      <c r="P49" s="4"/>
    </row>
    <row r="50" spans="1:16" ht="21" x14ac:dyDescent="0.35">
      <c r="B50" s="16"/>
      <c r="P50" s="4"/>
    </row>
    <row r="51" spans="1:16" x14ac:dyDescent="0.25">
      <c r="A51" s="1" t="s">
        <v>0</v>
      </c>
      <c r="D51" s="1" t="s">
        <v>4</v>
      </c>
      <c r="P51" s="4"/>
    </row>
    <row r="52" spans="1:16" x14ac:dyDescent="0.25">
      <c r="A52" s="1"/>
      <c r="D52" s="1"/>
      <c r="P52" s="4"/>
    </row>
    <row r="53" spans="1:16" x14ac:dyDescent="0.25">
      <c r="A53" s="2" t="s">
        <v>1</v>
      </c>
      <c r="D53" s="2" t="s">
        <v>5</v>
      </c>
      <c r="P53" s="4"/>
    </row>
    <row r="54" spans="1:16" x14ac:dyDescent="0.25">
      <c r="A54" t="s">
        <v>2</v>
      </c>
      <c r="B54" s="17">
        <v>20.49</v>
      </c>
      <c r="D54" t="s">
        <v>5</v>
      </c>
      <c r="E54" s="17">
        <v>81925.100000000006</v>
      </c>
    </row>
    <row r="55" spans="1:16" ht="17.25" x14ac:dyDescent="0.4">
      <c r="A55" t="s">
        <v>3</v>
      </c>
      <c r="B55" s="18">
        <v>56553.18</v>
      </c>
      <c r="D55" t="s">
        <v>6</v>
      </c>
      <c r="E55" s="18">
        <v>-25351.43</v>
      </c>
    </row>
    <row r="56" spans="1:16" ht="17.25" x14ac:dyDescent="0.4">
      <c r="B56" s="18">
        <f>B54+B55</f>
        <v>56573.67</v>
      </c>
      <c r="E56" s="18">
        <f>E54+E55</f>
        <v>56573.670000000006</v>
      </c>
    </row>
    <row r="59" spans="1:16" ht="17.25" x14ac:dyDescent="0.4">
      <c r="B59" s="19">
        <f>B56</f>
        <v>56573.67</v>
      </c>
      <c r="E59" s="19" t="e">
        <f>E56+#REF!</f>
        <v>#REF!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workbookViewId="0">
      <selection activeCell="A32" sqref="A32:E46"/>
    </sheetView>
  </sheetViews>
  <sheetFormatPr defaultRowHeight="15" x14ac:dyDescent="0.25"/>
  <cols>
    <col min="1" max="1" width="31.28515625" customWidth="1"/>
    <col min="2" max="2" width="13.28515625" style="21" customWidth="1"/>
    <col min="3" max="3" width="5.85546875" customWidth="1"/>
    <col min="4" max="4" width="24.7109375" customWidth="1"/>
    <col min="5" max="5" width="10.42578125" style="21" bestFit="1" customWidth="1"/>
  </cols>
  <sheetData>
    <row r="1" spans="1:5" ht="21" x14ac:dyDescent="0.35">
      <c r="B1" s="20" t="s">
        <v>23</v>
      </c>
    </row>
    <row r="2" spans="1:5" ht="22.5" customHeight="1" x14ac:dyDescent="0.25"/>
    <row r="3" spans="1:5" ht="21" x14ac:dyDescent="0.35">
      <c r="B3" s="20" t="s">
        <v>25</v>
      </c>
    </row>
    <row r="4" spans="1:5" x14ac:dyDescent="0.25">
      <c r="A4" t="s">
        <v>14</v>
      </c>
      <c r="B4" s="21">
        <v>106</v>
      </c>
      <c r="D4" t="s">
        <v>17</v>
      </c>
      <c r="E4" s="21">
        <v>1043</v>
      </c>
    </row>
    <row r="5" spans="1:5" x14ac:dyDescent="0.25">
      <c r="A5" t="s">
        <v>22</v>
      </c>
      <c r="B5" s="21">
        <v>500</v>
      </c>
      <c r="D5" t="s">
        <v>18</v>
      </c>
      <c r="E5" s="21">
        <v>25</v>
      </c>
    </row>
    <row r="6" spans="1:5" x14ac:dyDescent="0.25">
      <c r="A6" t="s">
        <v>15</v>
      </c>
      <c r="B6" s="21">
        <v>60</v>
      </c>
      <c r="D6" t="s">
        <v>19</v>
      </c>
      <c r="E6" s="21">
        <v>252</v>
      </c>
    </row>
    <row r="7" spans="1:5" x14ac:dyDescent="0.25">
      <c r="A7" t="s">
        <v>21</v>
      </c>
      <c r="B7" s="21">
        <v>750</v>
      </c>
    </row>
    <row r="8" spans="1:5" x14ac:dyDescent="0.25">
      <c r="A8" s="1" t="s">
        <v>16</v>
      </c>
      <c r="B8" s="23">
        <v>-96</v>
      </c>
    </row>
    <row r="10" spans="1:5" ht="17.25" x14ac:dyDescent="0.4">
      <c r="B10" s="22">
        <f>SUM(B4:B9)</f>
        <v>1320</v>
      </c>
      <c r="E10" s="22">
        <f>SUM(E4:E9)</f>
        <v>1320</v>
      </c>
    </row>
    <row r="13" spans="1:5" ht="21" x14ac:dyDescent="0.35">
      <c r="B13" s="20" t="s">
        <v>27</v>
      </c>
    </row>
    <row r="14" spans="1:5" x14ac:dyDescent="0.25">
      <c r="A14" t="s">
        <v>14</v>
      </c>
      <c r="B14" s="21">
        <v>137</v>
      </c>
      <c r="D14" t="s">
        <v>17</v>
      </c>
      <c r="E14" s="21">
        <v>766</v>
      </c>
    </row>
    <row r="15" spans="1:5" x14ac:dyDescent="0.25">
      <c r="A15" t="s">
        <v>43</v>
      </c>
      <c r="B15" s="21">
        <v>35</v>
      </c>
      <c r="D15" t="s">
        <v>18</v>
      </c>
      <c r="E15" s="21">
        <v>25</v>
      </c>
    </row>
    <row r="16" spans="1:5" x14ac:dyDescent="0.25">
      <c r="A16" s="1" t="s">
        <v>16</v>
      </c>
      <c r="B16" s="23">
        <v>5393</v>
      </c>
      <c r="D16" t="s">
        <v>37</v>
      </c>
      <c r="E16" s="21">
        <v>198</v>
      </c>
    </row>
    <row r="17" spans="1:5" x14ac:dyDescent="0.25">
      <c r="A17" t="s">
        <v>20</v>
      </c>
      <c r="B17" s="21" t="s">
        <v>20</v>
      </c>
      <c r="D17" t="s">
        <v>46</v>
      </c>
      <c r="E17" s="21">
        <v>400</v>
      </c>
    </row>
    <row r="18" spans="1:5" x14ac:dyDescent="0.25">
      <c r="A18" t="s">
        <v>20</v>
      </c>
      <c r="B18" s="21" t="s">
        <v>20</v>
      </c>
      <c r="D18" t="s">
        <v>56</v>
      </c>
      <c r="E18" s="21">
        <v>4176</v>
      </c>
    </row>
    <row r="20" spans="1:5" ht="17.25" x14ac:dyDescent="0.4">
      <c r="B20" s="22">
        <f>SUM(B14:B18)</f>
        <v>5565</v>
      </c>
      <c r="E20" s="22">
        <f>SUM(E14:E18)</f>
        <v>5565</v>
      </c>
    </row>
    <row r="23" spans="1:5" ht="21" x14ac:dyDescent="0.35">
      <c r="B23" s="20" t="s">
        <v>54</v>
      </c>
    </row>
    <row r="24" spans="1:5" x14ac:dyDescent="0.25">
      <c r="A24" t="s">
        <v>14</v>
      </c>
      <c r="B24" s="21">
        <v>127</v>
      </c>
      <c r="D24" t="s">
        <v>17</v>
      </c>
      <c r="E24" s="21">
        <v>410</v>
      </c>
    </row>
    <row r="25" spans="1:5" x14ac:dyDescent="0.25">
      <c r="A25" t="s">
        <v>15</v>
      </c>
      <c r="B25" s="21">
        <v>120</v>
      </c>
      <c r="D25" t="s">
        <v>18</v>
      </c>
      <c r="E25" s="21">
        <v>25</v>
      </c>
    </row>
    <row r="26" spans="1:5" x14ac:dyDescent="0.25">
      <c r="A26" t="s">
        <v>69</v>
      </c>
      <c r="B26" s="21">
        <v>3852</v>
      </c>
      <c r="D26" t="s">
        <v>37</v>
      </c>
      <c r="E26" s="21">
        <v>127</v>
      </c>
    </row>
    <row r="27" spans="1:5" x14ac:dyDescent="0.25">
      <c r="A27" s="1" t="s">
        <v>16</v>
      </c>
      <c r="B27" s="23">
        <v>-3287</v>
      </c>
      <c r="D27" t="s">
        <v>46</v>
      </c>
      <c r="E27" s="21">
        <v>250</v>
      </c>
    </row>
    <row r="29" spans="1:5" ht="17.25" x14ac:dyDescent="0.4">
      <c r="B29" s="22">
        <f>SUM(B24:B28)</f>
        <v>812</v>
      </c>
      <c r="E29" s="22">
        <f>SUM(E24:E28)</f>
        <v>812</v>
      </c>
    </row>
    <row r="32" spans="1:5" ht="21" x14ac:dyDescent="0.35">
      <c r="B32" s="20" t="s">
        <v>84</v>
      </c>
    </row>
    <row r="33" spans="1:5" x14ac:dyDescent="0.25">
      <c r="A33" t="s">
        <v>14</v>
      </c>
      <c r="B33" s="21">
        <v>130.55000000000001</v>
      </c>
      <c r="D33" t="s">
        <v>17</v>
      </c>
      <c r="E33" s="21">
        <v>142.80000000000001</v>
      </c>
    </row>
    <row r="34" spans="1:5" x14ac:dyDescent="0.25">
      <c r="A34" t="s">
        <v>15</v>
      </c>
      <c r="B34" s="21">
        <v>59.9</v>
      </c>
      <c r="D34" t="s">
        <v>18</v>
      </c>
      <c r="E34" s="21">
        <v>25</v>
      </c>
    </row>
    <row r="35" spans="1:5" x14ac:dyDescent="0.25">
      <c r="A35" t="s">
        <v>85</v>
      </c>
      <c r="B35" s="21">
        <v>5000</v>
      </c>
      <c r="D35" t="s">
        <v>37</v>
      </c>
      <c r="E35" s="21">
        <v>84.13</v>
      </c>
    </row>
    <row r="36" spans="1:5" x14ac:dyDescent="0.25">
      <c r="A36" t="s">
        <v>76</v>
      </c>
      <c r="B36" s="21">
        <v>5927.98</v>
      </c>
      <c r="D36" t="s">
        <v>46</v>
      </c>
      <c r="E36" s="21">
        <v>0</v>
      </c>
    </row>
    <row r="37" spans="1:5" x14ac:dyDescent="0.25">
      <c r="A37" t="s">
        <v>74</v>
      </c>
      <c r="B37" s="21">
        <v>7089.39</v>
      </c>
    </row>
    <row r="38" spans="1:5" x14ac:dyDescent="0.25">
      <c r="A38" t="s">
        <v>77</v>
      </c>
      <c r="B38" s="21">
        <v>6742.39</v>
      </c>
    </row>
    <row r="39" spans="1:5" x14ac:dyDescent="0.25">
      <c r="A39" t="s">
        <v>86</v>
      </c>
      <c r="B39" s="21">
        <v>14.15</v>
      </c>
    </row>
    <row r="40" spans="1:5" x14ac:dyDescent="0.25">
      <c r="A40" t="s">
        <v>87</v>
      </c>
      <c r="B40" s="21">
        <v>600</v>
      </c>
    </row>
    <row r="41" spans="1:5" x14ac:dyDescent="0.25">
      <c r="A41" t="s">
        <v>88</v>
      </c>
      <c r="B41" s="21">
        <v>39</v>
      </c>
    </row>
    <row r="42" spans="1:5" x14ac:dyDescent="0.25">
      <c r="A42" s="1" t="s">
        <v>16</v>
      </c>
      <c r="B42" s="23">
        <v>-25351.43</v>
      </c>
    </row>
    <row r="44" spans="1:5" ht="17.25" x14ac:dyDescent="0.4">
      <c r="B44" s="22">
        <f>SUM(B33:B43)</f>
        <v>251.93000000000029</v>
      </c>
      <c r="E44" s="22">
        <f>SUM(E33:E43)</f>
        <v>251.93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8" sqref="D8"/>
    </sheetView>
  </sheetViews>
  <sheetFormatPr defaultRowHeight="15" x14ac:dyDescent="0.25"/>
  <cols>
    <col min="1" max="1" width="18.5703125" customWidth="1"/>
    <col min="2" max="2" width="12.7109375" customWidth="1"/>
    <col min="4" max="4" width="19.140625" customWidth="1"/>
    <col min="5" max="5" width="15.85546875" customWidth="1"/>
  </cols>
  <sheetData>
    <row r="1" spans="1:6" ht="21" x14ac:dyDescent="0.35">
      <c r="B1" s="16" t="s">
        <v>23</v>
      </c>
      <c r="E1" s="17"/>
      <c r="F1" s="4"/>
    </row>
    <row r="2" spans="1:6" ht="21" x14ac:dyDescent="0.35">
      <c r="B2" s="16"/>
      <c r="E2" s="17"/>
      <c r="F2" s="4"/>
    </row>
    <row r="3" spans="1:6" ht="21" x14ac:dyDescent="0.35">
      <c r="B3" s="16" t="s">
        <v>83</v>
      </c>
      <c r="E3" s="17"/>
      <c r="F3" s="4"/>
    </row>
    <row r="4" spans="1:6" ht="21" x14ac:dyDescent="0.35">
      <c r="B4" s="16"/>
      <c r="E4" s="17"/>
      <c r="F4" s="4"/>
    </row>
    <row r="5" spans="1:6" x14ac:dyDescent="0.25">
      <c r="A5" s="2" t="s">
        <v>1</v>
      </c>
      <c r="B5" s="17"/>
      <c r="D5" s="2" t="s">
        <v>5</v>
      </c>
      <c r="E5" s="17"/>
      <c r="F5" s="4"/>
    </row>
    <row r="6" spans="1:6" x14ac:dyDescent="0.25">
      <c r="A6" t="s">
        <v>2</v>
      </c>
      <c r="B6" s="17">
        <v>20.49</v>
      </c>
      <c r="D6" t="s">
        <v>5</v>
      </c>
      <c r="E6" s="17">
        <v>81925.100000000006</v>
      </c>
      <c r="F6" s="4"/>
    </row>
    <row r="7" spans="1:6" ht="17.25" x14ac:dyDescent="0.4">
      <c r="A7" t="s">
        <v>3</v>
      </c>
      <c r="B7" s="18">
        <v>56553.18</v>
      </c>
      <c r="D7" t="s">
        <v>89</v>
      </c>
      <c r="E7" s="18">
        <v>-25351.43</v>
      </c>
      <c r="F7" s="4"/>
    </row>
    <row r="8" spans="1:6" ht="17.25" x14ac:dyDescent="0.4">
      <c r="B8" s="22">
        <f>SUM(B6:B7)</f>
        <v>56573.67</v>
      </c>
      <c r="E8" s="22">
        <f>SUM(E6:E7)</f>
        <v>56573.670000000006</v>
      </c>
      <c r="F8" s="4"/>
    </row>
    <row r="9" spans="1:6" x14ac:dyDescent="0.25">
      <c r="B9" s="17"/>
      <c r="E9" s="17"/>
      <c r="F9" s="4"/>
    </row>
    <row r="10" spans="1:6" x14ac:dyDescent="0.25">
      <c r="B10" s="17"/>
      <c r="E10" s="17"/>
      <c r="F10" s="4"/>
    </row>
    <row r="11" spans="1:6" x14ac:dyDescent="0.25">
      <c r="B11" s="17"/>
      <c r="E11" s="17"/>
      <c r="F11" s="4"/>
    </row>
    <row r="12" spans="1:6" x14ac:dyDescent="0.25">
      <c r="B12" s="17"/>
      <c r="E12" s="17"/>
      <c r="F12" s="4"/>
    </row>
    <row r="13" spans="1:6" ht="21" x14ac:dyDescent="0.35">
      <c r="B13" s="20" t="s">
        <v>84</v>
      </c>
      <c r="E13" s="21"/>
      <c r="F13" s="4"/>
    </row>
    <row r="14" spans="1:6" x14ac:dyDescent="0.25">
      <c r="A14" t="s">
        <v>14</v>
      </c>
      <c r="B14" s="21">
        <v>130.55000000000001</v>
      </c>
      <c r="D14" t="s">
        <v>17</v>
      </c>
      <c r="E14" s="21">
        <v>142.80000000000001</v>
      </c>
      <c r="F14" s="4"/>
    </row>
    <row r="15" spans="1:6" x14ac:dyDescent="0.25">
      <c r="A15" t="s">
        <v>15</v>
      </c>
      <c r="B15" s="21">
        <v>59.9</v>
      </c>
      <c r="D15" t="s">
        <v>18</v>
      </c>
      <c r="E15" s="21">
        <v>25</v>
      </c>
    </row>
    <row r="16" spans="1:6" x14ac:dyDescent="0.25">
      <c r="A16" t="s">
        <v>85</v>
      </c>
      <c r="B16" s="21">
        <v>5000</v>
      </c>
      <c r="D16" t="s">
        <v>37</v>
      </c>
      <c r="E16" s="21">
        <v>84.13</v>
      </c>
    </row>
    <row r="17" spans="1:5" x14ac:dyDescent="0.25">
      <c r="A17" t="s">
        <v>76</v>
      </c>
      <c r="B17" s="21">
        <v>5927.98</v>
      </c>
      <c r="D17" t="s">
        <v>46</v>
      </c>
      <c r="E17" s="21">
        <v>0</v>
      </c>
    </row>
    <row r="18" spans="1:5" x14ac:dyDescent="0.25">
      <c r="A18" t="s">
        <v>74</v>
      </c>
      <c r="B18" s="21">
        <v>7089.39</v>
      </c>
      <c r="E18" s="21"/>
    </row>
    <row r="19" spans="1:5" x14ac:dyDescent="0.25">
      <c r="A19" t="s">
        <v>77</v>
      </c>
      <c r="B19" s="21">
        <v>6742.39</v>
      </c>
      <c r="E19" s="21"/>
    </row>
    <row r="20" spans="1:5" x14ac:dyDescent="0.25">
      <c r="A20" t="s">
        <v>86</v>
      </c>
      <c r="B20" s="21">
        <v>14.15</v>
      </c>
      <c r="E20" s="21"/>
    </row>
    <row r="21" spans="1:5" x14ac:dyDescent="0.25">
      <c r="A21" t="s">
        <v>87</v>
      </c>
      <c r="B21" s="21">
        <v>600</v>
      </c>
      <c r="E21" s="21"/>
    </row>
    <row r="22" spans="1:5" x14ac:dyDescent="0.25">
      <c r="A22" t="s">
        <v>88</v>
      </c>
      <c r="B22" s="21">
        <v>39</v>
      </c>
      <c r="E22" s="21"/>
    </row>
    <row r="23" spans="1:5" ht="17.25" x14ac:dyDescent="0.4">
      <c r="A23" s="1" t="s">
        <v>16</v>
      </c>
      <c r="B23" s="24">
        <v>-25351.43</v>
      </c>
      <c r="E23" s="25" t="s">
        <v>20</v>
      </c>
    </row>
    <row r="24" spans="1:5" ht="17.25" x14ac:dyDescent="0.4">
      <c r="B24" s="22">
        <f>SUM(B14:B23)</f>
        <v>251.93000000000029</v>
      </c>
      <c r="E24" s="22">
        <f>SUM(E14:E23)</f>
        <v>251.93</v>
      </c>
    </row>
    <row r="25" spans="1:5" x14ac:dyDescent="0.25">
      <c r="B25" s="21"/>
      <c r="E25" s="21"/>
    </row>
    <row r="26" spans="1:5" x14ac:dyDescent="0.25">
      <c r="B26" s="21"/>
      <c r="E26" s="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B37" sqref="B37"/>
    </sheetView>
  </sheetViews>
  <sheetFormatPr defaultRowHeight="15" x14ac:dyDescent="0.25"/>
  <cols>
    <col min="1" max="1" width="12.28515625" style="10" customWidth="1"/>
    <col min="2" max="2" width="35.7109375" style="10" customWidth="1"/>
    <col min="3" max="3" width="12.42578125" style="10" customWidth="1"/>
    <col min="4" max="4" width="11.42578125" style="10" customWidth="1"/>
    <col min="5" max="5" width="12" style="10" customWidth="1"/>
    <col min="6" max="6" width="9.140625" style="10"/>
    <col min="7" max="7" width="13.140625" style="10" customWidth="1"/>
    <col min="8" max="8" width="10.42578125" style="10" customWidth="1"/>
    <col min="9" max="9" width="9.140625" style="10" customWidth="1"/>
    <col min="10" max="10" width="9.28515625" style="10" customWidth="1"/>
    <col min="11" max="11" width="12.140625" style="10" customWidth="1"/>
    <col min="12" max="12" width="14.7109375" style="10" customWidth="1"/>
    <col min="13" max="14" width="9.140625" style="10"/>
    <col min="15" max="15" width="16.140625" style="10" customWidth="1"/>
    <col min="16" max="16" width="11.42578125" style="10" bestFit="1" customWidth="1"/>
    <col min="17" max="16384" width="9.140625" style="10"/>
  </cols>
  <sheetData>
    <row r="1" spans="1:16" s="13" customFormat="1" x14ac:dyDescent="0.25">
      <c r="D1" s="14" t="s">
        <v>30</v>
      </c>
      <c r="K1" s="14" t="s">
        <v>31</v>
      </c>
    </row>
    <row r="2" spans="1:16" s="11" customFormat="1" ht="17.25" x14ac:dyDescent="0.4">
      <c r="C2" s="12" t="s">
        <v>29</v>
      </c>
      <c r="D2" s="12" t="s">
        <v>14</v>
      </c>
      <c r="E2" s="12" t="s">
        <v>8</v>
      </c>
      <c r="F2" s="12" t="s">
        <v>43</v>
      </c>
      <c r="G2" s="12" t="s">
        <v>48</v>
      </c>
      <c r="H2" s="12"/>
      <c r="I2" s="12"/>
      <c r="J2" s="12"/>
      <c r="K2" s="12" t="s">
        <v>18</v>
      </c>
      <c r="L2" s="12" t="s">
        <v>37</v>
      </c>
      <c r="M2" s="12" t="s">
        <v>46</v>
      </c>
      <c r="N2" s="12" t="s">
        <v>17</v>
      </c>
      <c r="O2" s="12" t="s">
        <v>56</v>
      </c>
      <c r="P2" s="11" t="s">
        <v>42</v>
      </c>
    </row>
    <row r="3" spans="1:16" x14ac:dyDescent="0.25">
      <c r="B3" s="10" t="s">
        <v>28</v>
      </c>
      <c r="C3" s="10">
        <v>429.82</v>
      </c>
      <c r="N3" s="10">
        <v>765.77</v>
      </c>
    </row>
    <row r="4" spans="1:16" x14ac:dyDescent="0.25">
      <c r="A4" s="10" t="s">
        <v>34</v>
      </c>
      <c r="B4" s="10" t="s">
        <v>32</v>
      </c>
      <c r="C4" s="10">
        <v>25</v>
      </c>
      <c r="K4" s="10">
        <v>25</v>
      </c>
    </row>
    <row r="5" spans="1:16" x14ac:dyDescent="0.25">
      <c r="B5" s="10" t="s">
        <v>33</v>
      </c>
      <c r="C5" s="10">
        <v>-26.95</v>
      </c>
      <c r="D5" s="10">
        <v>26.95</v>
      </c>
    </row>
    <row r="6" spans="1:16" x14ac:dyDescent="0.25">
      <c r="B6" s="10" t="s">
        <v>26</v>
      </c>
      <c r="C6" s="10">
        <v>-187.39</v>
      </c>
      <c r="E6" s="10">
        <v>187.39</v>
      </c>
    </row>
    <row r="7" spans="1:16" x14ac:dyDescent="0.25">
      <c r="A7" s="10" t="s">
        <v>35</v>
      </c>
      <c r="B7" s="10" t="s">
        <v>36</v>
      </c>
      <c r="C7" s="10">
        <v>3500</v>
      </c>
      <c r="P7" s="10">
        <v>3500</v>
      </c>
    </row>
    <row r="8" spans="1:16" x14ac:dyDescent="0.25">
      <c r="B8" s="10" t="s">
        <v>37</v>
      </c>
      <c r="C8" s="10">
        <v>54</v>
      </c>
      <c r="L8" s="10">
        <v>54</v>
      </c>
    </row>
    <row r="9" spans="1:16" x14ac:dyDescent="0.25">
      <c r="B9" s="10" t="s">
        <v>41</v>
      </c>
      <c r="C9" s="10">
        <v>37.53</v>
      </c>
      <c r="E9" s="10">
        <v>-37.53</v>
      </c>
    </row>
    <row r="10" spans="1:16" x14ac:dyDescent="0.25">
      <c r="B10" s="10" t="s">
        <v>37</v>
      </c>
      <c r="C10" s="10">
        <v>6</v>
      </c>
      <c r="L10" s="10">
        <v>6</v>
      </c>
    </row>
    <row r="11" spans="1:16" x14ac:dyDescent="0.25">
      <c r="B11" s="10" t="s">
        <v>40</v>
      </c>
      <c r="C11" s="10">
        <v>-34.950000000000003</v>
      </c>
      <c r="F11" s="10">
        <v>34.950000000000003</v>
      </c>
    </row>
    <row r="12" spans="1:16" x14ac:dyDescent="0.25">
      <c r="B12" s="10" t="s">
        <v>39</v>
      </c>
      <c r="C12" s="10">
        <v>-2528.9</v>
      </c>
      <c r="E12" s="10">
        <v>2528.9</v>
      </c>
    </row>
    <row r="13" spans="1:16" x14ac:dyDescent="0.25">
      <c r="B13" s="10" t="s">
        <v>38</v>
      </c>
      <c r="C13" s="10">
        <v>-929.22</v>
      </c>
      <c r="E13" s="10">
        <v>929.22</v>
      </c>
    </row>
    <row r="14" spans="1:16" x14ac:dyDescent="0.25">
      <c r="A14" s="10" t="s">
        <v>45</v>
      </c>
      <c r="B14" s="10" t="s">
        <v>46</v>
      </c>
      <c r="C14" s="10">
        <v>400</v>
      </c>
      <c r="M14" s="10">
        <v>400</v>
      </c>
    </row>
    <row r="15" spans="1:16" x14ac:dyDescent="0.25">
      <c r="A15" s="10" t="s">
        <v>47</v>
      </c>
      <c r="B15" s="10" t="s">
        <v>49</v>
      </c>
      <c r="C15" s="10">
        <v>-30.29</v>
      </c>
      <c r="D15" s="10">
        <v>30.29</v>
      </c>
    </row>
    <row r="16" spans="1:16" x14ac:dyDescent="0.25">
      <c r="B16" s="10" t="s">
        <v>36</v>
      </c>
      <c r="C16" s="10">
        <v>17808.310000000001</v>
      </c>
      <c r="P16" s="10">
        <v>17808.310000000001</v>
      </c>
    </row>
    <row r="17" spans="1:15" x14ac:dyDescent="0.25">
      <c r="B17" s="10" t="s">
        <v>48</v>
      </c>
      <c r="C17" s="10">
        <v>-17545</v>
      </c>
      <c r="G17" s="10">
        <v>17545</v>
      </c>
    </row>
    <row r="18" spans="1:15" x14ac:dyDescent="0.25">
      <c r="A18" s="10" t="s">
        <v>50</v>
      </c>
      <c r="B18" s="10" t="s">
        <v>37</v>
      </c>
      <c r="C18" s="10">
        <v>50</v>
      </c>
      <c r="L18" s="10">
        <v>50</v>
      </c>
    </row>
    <row r="19" spans="1:15" x14ac:dyDescent="0.25">
      <c r="A19" s="10" t="s">
        <v>51</v>
      </c>
      <c r="B19" s="10" t="s">
        <v>49</v>
      </c>
      <c r="C19" s="10">
        <v>-27.47</v>
      </c>
      <c r="D19" s="10">
        <v>27.47</v>
      </c>
    </row>
    <row r="20" spans="1:15" x14ac:dyDescent="0.25">
      <c r="A20" s="10" t="s">
        <v>52</v>
      </c>
      <c r="B20" s="10" t="s">
        <v>49</v>
      </c>
      <c r="C20" s="10">
        <v>-10.35</v>
      </c>
      <c r="D20" s="10">
        <v>10.35</v>
      </c>
    </row>
    <row r="21" spans="1:15" x14ac:dyDescent="0.25">
      <c r="B21" s="10" t="s">
        <v>37</v>
      </c>
      <c r="C21" s="10">
        <v>37.5</v>
      </c>
      <c r="L21" s="10">
        <v>37.5</v>
      </c>
    </row>
    <row r="22" spans="1:15" x14ac:dyDescent="0.25">
      <c r="A22" s="10" t="s">
        <v>55</v>
      </c>
      <c r="B22" s="10" t="s">
        <v>49</v>
      </c>
      <c r="C22" s="10">
        <v>-10.35</v>
      </c>
      <c r="D22" s="10">
        <v>10.35</v>
      </c>
    </row>
    <row r="23" spans="1:15" x14ac:dyDescent="0.25">
      <c r="B23" s="10" t="s">
        <v>56</v>
      </c>
      <c r="C23" s="10">
        <v>4175.5</v>
      </c>
      <c r="O23" s="10">
        <v>4175.5</v>
      </c>
    </row>
    <row r="24" spans="1:15" x14ac:dyDescent="0.25">
      <c r="A24" s="10" t="s">
        <v>57</v>
      </c>
      <c r="B24" s="10" t="s">
        <v>49</v>
      </c>
      <c r="C24" s="10">
        <v>-10.35</v>
      </c>
      <c r="D24" s="10">
        <v>10.35</v>
      </c>
    </row>
    <row r="25" spans="1:15" x14ac:dyDescent="0.25">
      <c r="A25" s="10" t="s">
        <v>58</v>
      </c>
      <c r="B25" s="10" t="s">
        <v>49</v>
      </c>
      <c r="C25" s="10">
        <v>-10.35</v>
      </c>
      <c r="D25" s="10">
        <v>10.35</v>
      </c>
    </row>
    <row r="26" spans="1:15" x14ac:dyDescent="0.25">
      <c r="B26" s="10" t="s">
        <v>37</v>
      </c>
      <c r="C26" s="10">
        <v>37.5</v>
      </c>
      <c r="L26" s="10">
        <v>37.5</v>
      </c>
    </row>
    <row r="27" spans="1:15" x14ac:dyDescent="0.25">
      <c r="B27" s="10" t="s">
        <v>37</v>
      </c>
      <c r="C27" s="10">
        <v>12.5</v>
      </c>
      <c r="L27" s="10">
        <v>12.5</v>
      </c>
    </row>
    <row r="28" spans="1:15" x14ac:dyDescent="0.25">
      <c r="A28" s="10" t="s">
        <v>59</v>
      </c>
      <c r="B28" s="10" t="s">
        <v>49</v>
      </c>
      <c r="C28" s="10">
        <v>-10.35</v>
      </c>
      <c r="D28" s="10">
        <v>10.35</v>
      </c>
    </row>
    <row r="33" spans="2:16" s="14" customFormat="1" x14ac:dyDescent="0.25">
      <c r="C33" s="14">
        <f t="shared" ref="C33:G33" si="0">SUM(C3:C32)</f>
        <v>5211.7400000000016</v>
      </c>
      <c r="D33" s="14">
        <f t="shared" si="0"/>
        <v>136.45999999999998</v>
      </c>
      <c r="E33" s="14">
        <f t="shared" si="0"/>
        <v>3607.9800000000005</v>
      </c>
      <c r="F33" s="14">
        <f t="shared" si="0"/>
        <v>34.950000000000003</v>
      </c>
      <c r="G33" s="14">
        <f t="shared" si="0"/>
        <v>17545</v>
      </c>
      <c r="J33" s="14" t="s">
        <v>20</v>
      </c>
      <c r="K33" s="14">
        <f t="shared" ref="K33:P33" si="1">SUM(K3:K32)</f>
        <v>25</v>
      </c>
      <c r="L33" s="14">
        <f t="shared" si="1"/>
        <v>197.5</v>
      </c>
      <c r="M33" s="14">
        <f t="shared" si="1"/>
        <v>400</v>
      </c>
      <c r="N33" s="14">
        <f t="shared" si="1"/>
        <v>765.77</v>
      </c>
      <c r="O33" s="14">
        <f t="shared" si="1"/>
        <v>4175.5</v>
      </c>
      <c r="P33" s="14">
        <f t="shared" si="1"/>
        <v>21308.31</v>
      </c>
    </row>
    <row r="35" spans="2:16" x14ac:dyDescent="0.25">
      <c r="B35" s="10" t="s">
        <v>44</v>
      </c>
      <c r="C35" s="10">
        <f>C3+K35-D35</f>
        <v>5211.7400000000016</v>
      </c>
      <c r="D35" s="10">
        <f>SUM(D33:G33)</f>
        <v>21324.39</v>
      </c>
      <c r="K35" s="10">
        <f>SUM(K33:P33)-N33</f>
        <v>26106.31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D35" sqref="D35"/>
    </sheetView>
  </sheetViews>
  <sheetFormatPr defaultRowHeight="15" x14ac:dyDescent="0.25"/>
  <cols>
    <col min="1" max="1" width="12.28515625" customWidth="1"/>
    <col min="2" max="2" width="17" customWidth="1"/>
    <col min="3" max="3" width="14.28515625" customWidth="1"/>
    <col min="4" max="4" width="13.5703125" customWidth="1"/>
    <col min="6" max="6" width="12.28515625" customWidth="1"/>
    <col min="8" max="8" width="12.7109375" customWidth="1"/>
    <col min="13" max="13" width="13.85546875" customWidth="1"/>
  </cols>
  <sheetData>
    <row r="1" spans="1:15" x14ac:dyDescent="0.25">
      <c r="A1" s="13"/>
      <c r="B1" s="13"/>
      <c r="C1" s="13"/>
      <c r="D1" s="14" t="s">
        <v>30</v>
      </c>
      <c r="E1" s="13"/>
      <c r="F1" s="13"/>
      <c r="G1" s="13"/>
      <c r="H1" s="13" t="s">
        <v>20</v>
      </c>
      <c r="I1" s="13"/>
      <c r="J1" s="13"/>
      <c r="K1" s="13"/>
      <c r="L1" s="14" t="s">
        <v>31</v>
      </c>
      <c r="M1" s="13"/>
      <c r="N1" s="13"/>
      <c r="O1" s="13"/>
    </row>
    <row r="2" spans="1:15" ht="17.25" x14ac:dyDescent="0.4">
      <c r="A2" s="11"/>
      <c r="B2" s="11"/>
      <c r="C2" s="12" t="s">
        <v>29</v>
      </c>
      <c r="D2" s="12" t="s">
        <v>14</v>
      </c>
      <c r="E2" s="12" t="s">
        <v>15</v>
      </c>
      <c r="F2" s="12" t="s">
        <v>70</v>
      </c>
      <c r="G2" s="12" t="s">
        <v>43</v>
      </c>
      <c r="H2" s="12" t="s">
        <v>20</v>
      </c>
      <c r="I2" s="12"/>
      <c r="J2" s="12"/>
      <c r="K2" s="12"/>
      <c r="L2" s="12" t="s">
        <v>18</v>
      </c>
      <c r="M2" s="12" t="s">
        <v>37</v>
      </c>
      <c r="N2" s="12" t="s">
        <v>46</v>
      </c>
      <c r="O2" s="12" t="s">
        <v>17</v>
      </c>
    </row>
    <row r="3" spans="1:15" x14ac:dyDescent="0.25">
      <c r="A3" s="10"/>
      <c r="B3" s="10" t="s">
        <v>28</v>
      </c>
      <c r="C3" s="10">
        <v>5211.74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>
        <v>410</v>
      </c>
    </row>
    <row r="4" spans="1:15" x14ac:dyDescent="0.25">
      <c r="A4" s="10" t="s">
        <v>34</v>
      </c>
      <c r="B4" s="10" t="s">
        <v>60</v>
      </c>
      <c r="C4" s="10">
        <v>25</v>
      </c>
      <c r="D4" s="10"/>
      <c r="E4" s="10"/>
      <c r="F4" s="10"/>
      <c r="G4" s="10"/>
      <c r="H4" s="10"/>
      <c r="I4" s="10"/>
      <c r="J4" s="10"/>
      <c r="K4" s="10"/>
      <c r="L4" s="10">
        <v>25</v>
      </c>
      <c r="M4" s="10"/>
      <c r="N4" s="10"/>
      <c r="O4" s="10"/>
    </row>
    <row r="5" spans="1:15" x14ac:dyDescent="0.25">
      <c r="A5" s="10"/>
      <c r="B5" s="10" t="s">
        <v>49</v>
      </c>
      <c r="C5" s="10">
        <v>-10.35</v>
      </c>
      <c r="D5" s="10">
        <v>10.35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10" t="s">
        <v>61</v>
      </c>
      <c r="B6" s="10" t="s">
        <v>49</v>
      </c>
      <c r="C6" s="10">
        <v>-10.65</v>
      </c>
      <c r="D6" s="10">
        <v>10.65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0"/>
      <c r="B7" s="10" t="s">
        <v>46</v>
      </c>
      <c r="C7" s="10">
        <v>250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v>250</v>
      </c>
      <c r="O7" s="10"/>
    </row>
    <row r="8" spans="1:15" x14ac:dyDescent="0.25">
      <c r="A8" s="10"/>
      <c r="B8" s="10" t="s">
        <v>62</v>
      </c>
      <c r="C8" s="10">
        <v>6.25</v>
      </c>
      <c r="D8" s="10"/>
      <c r="E8" s="10"/>
      <c r="F8" s="10"/>
      <c r="G8" s="10"/>
      <c r="H8" s="10"/>
      <c r="I8" s="10"/>
      <c r="J8" s="10"/>
      <c r="K8" s="10"/>
      <c r="L8" s="10"/>
      <c r="M8" s="10">
        <v>6.25</v>
      </c>
      <c r="N8" s="10"/>
      <c r="O8" s="10"/>
    </row>
    <row r="9" spans="1:15" x14ac:dyDescent="0.25">
      <c r="A9" s="10"/>
      <c r="B9" s="10" t="s">
        <v>62</v>
      </c>
      <c r="C9" s="10">
        <v>37.5</v>
      </c>
      <c r="D9" s="10"/>
      <c r="E9" s="10"/>
      <c r="F9" s="10"/>
      <c r="G9" s="10"/>
      <c r="H9" s="10"/>
      <c r="I9" s="10"/>
      <c r="J9" s="10"/>
      <c r="K9" s="10"/>
      <c r="L9" s="10"/>
      <c r="M9" s="10">
        <v>37.5</v>
      </c>
      <c r="N9" s="10"/>
      <c r="O9" s="10"/>
    </row>
    <row r="10" spans="1:15" x14ac:dyDescent="0.25">
      <c r="A10" s="10" t="s">
        <v>45</v>
      </c>
      <c r="B10" s="10" t="s">
        <v>49</v>
      </c>
      <c r="C10" s="10">
        <v>-10.65</v>
      </c>
      <c r="D10" s="10">
        <v>10.65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0"/>
      <c r="B11" s="10" t="s">
        <v>63</v>
      </c>
      <c r="C11" s="10">
        <v>-59.9</v>
      </c>
      <c r="D11" s="10"/>
      <c r="E11" s="10">
        <v>59.9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0" t="s">
        <v>47</v>
      </c>
      <c r="B12" s="10" t="s">
        <v>49</v>
      </c>
      <c r="C12" s="10">
        <v>-10.65</v>
      </c>
      <c r="D12" s="10">
        <v>10.65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0" t="s">
        <v>50</v>
      </c>
      <c r="B13" s="10" t="s">
        <v>49</v>
      </c>
      <c r="C13" s="10">
        <v>-10.65</v>
      </c>
      <c r="D13" s="10">
        <v>10.65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10" t="s">
        <v>64</v>
      </c>
      <c r="B14" s="10" t="s">
        <v>49</v>
      </c>
      <c r="C14" s="10">
        <v>-10.65</v>
      </c>
      <c r="D14" s="10">
        <v>10.65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10"/>
      <c r="B15" s="10" t="s">
        <v>62</v>
      </c>
      <c r="C15" s="10">
        <v>38.25</v>
      </c>
      <c r="D15" s="10"/>
      <c r="E15" s="10"/>
      <c r="F15" s="10"/>
      <c r="G15" s="10"/>
      <c r="H15" s="10"/>
      <c r="I15" s="10"/>
      <c r="J15" s="10"/>
      <c r="K15" s="10"/>
      <c r="L15" s="10"/>
      <c r="M15" s="10">
        <v>38.25</v>
      </c>
      <c r="N15" s="10"/>
      <c r="O15" s="10"/>
    </row>
    <row r="16" spans="1:15" x14ac:dyDescent="0.25">
      <c r="A16" s="10" t="s">
        <v>51</v>
      </c>
      <c r="B16" s="10" t="s">
        <v>49</v>
      </c>
      <c r="C16" s="10">
        <v>-10.65</v>
      </c>
      <c r="D16" s="10">
        <v>10.65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5">
      <c r="A17" s="10" t="s">
        <v>65</v>
      </c>
      <c r="B17" s="10" t="s">
        <v>49</v>
      </c>
      <c r="C17" s="10">
        <v>-10.65</v>
      </c>
      <c r="D17" s="10">
        <v>10.65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10"/>
      <c r="B18" s="10" t="s">
        <v>62</v>
      </c>
      <c r="C18" s="10">
        <v>19.13</v>
      </c>
      <c r="D18" s="10"/>
      <c r="E18" s="10"/>
      <c r="F18" s="10"/>
      <c r="G18" s="10"/>
      <c r="H18" s="10"/>
      <c r="I18" s="10"/>
      <c r="J18" s="10"/>
      <c r="K18" s="10"/>
      <c r="L18" s="10"/>
      <c r="M18" s="10">
        <v>19.13</v>
      </c>
      <c r="N18" s="10"/>
      <c r="O18" s="10"/>
    </row>
    <row r="19" spans="1:15" x14ac:dyDescent="0.25">
      <c r="A19" s="10" t="s">
        <v>66</v>
      </c>
      <c r="B19" s="10" t="s">
        <v>49</v>
      </c>
      <c r="C19" s="10">
        <v>-10.65</v>
      </c>
      <c r="D19" s="10">
        <v>10.65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10" t="s">
        <v>67</v>
      </c>
      <c r="B20" s="10" t="s">
        <v>49</v>
      </c>
      <c r="C20" s="10">
        <v>-10.73</v>
      </c>
      <c r="D20" s="10">
        <v>10.73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10" t="s">
        <v>68</v>
      </c>
      <c r="B21" s="10" t="s">
        <v>69</v>
      </c>
      <c r="C21" s="10">
        <v>-3851.36</v>
      </c>
      <c r="D21" s="10"/>
      <c r="E21" s="10"/>
      <c r="F21" s="10">
        <v>3851.36</v>
      </c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10"/>
      <c r="B22" s="10" t="s">
        <v>49</v>
      </c>
      <c r="C22" s="10">
        <v>-10.57</v>
      </c>
      <c r="D22" s="10">
        <v>10.57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10"/>
      <c r="B23" s="10" t="s">
        <v>15</v>
      </c>
      <c r="C23" s="10">
        <v>-59.9</v>
      </c>
      <c r="D23" s="10"/>
      <c r="E23" s="10">
        <v>59.9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10"/>
      <c r="B24" s="10" t="s">
        <v>62</v>
      </c>
      <c r="C24" s="10">
        <v>6.38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6.38</v>
      </c>
      <c r="N24" s="10"/>
      <c r="O24" s="10"/>
    </row>
    <row r="25" spans="1:15" x14ac:dyDescent="0.25">
      <c r="A25" s="10"/>
      <c r="B25" s="10" t="s">
        <v>62</v>
      </c>
      <c r="C25" s="10">
        <v>19.13</v>
      </c>
      <c r="D25" s="10"/>
      <c r="E25" s="10"/>
      <c r="F25" s="10"/>
      <c r="G25" s="10"/>
      <c r="H25" s="10"/>
      <c r="I25" s="10"/>
      <c r="J25" s="10"/>
      <c r="K25" s="10"/>
      <c r="L25" s="10"/>
      <c r="M25" s="10">
        <v>19.13</v>
      </c>
      <c r="N25" s="10"/>
      <c r="O25" s="10"/>
    </row>
    <row r="26" spans="1:15" x14ac:dyDescent="0.25">
      <c r="A26" s="10" t="s">
        <v>71</v>
      </c>
      <c r="B26" s="10" t="s">
        <v>49</v>
      </c>
      <c r="C26" s="10">
        <v>-10.65</v>
      </c>
      <c r="D26" s="10">
        <v>10.65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14"/>
      <c r="B29" s="14"/>
      <c r="C29" s="14">
        <f>SUM(C3:C28)</f>
        <v>1514.7200000000032</v>
      </c>
      <c r="D29" s="14">
        <f t="shared" ref="D29:H29" si="0">SUM(D3:D28)</f>
        <v>127.50000000000003</v>
      </c>
      <c r="E29" s="14">
        <f t="shared" si="0"/>
        <v>119.8</v>
      </c>
      <c r="F29" s="14">
        <f t="shared" si="0"/>
        <v>3851.36</v>
      </c>
      <c r="G29" s="14">
        <f t="shared" si="0"/>
        <v>0</v>
      </c>
      <c r="H29" s="14">
        <f t="shared" si="0"/>
        <v>0</v>
      </c>
      <c r="I29" s="14"/>
      <c r="J29" s="14"/>
      <c r="K29" s="14" t="s">
        <v>20</v>
      </c>
      <c r="L29" s="14">
        <f>SUM(L3:L28)</f>
        <v>25</v>
      </c>
      <c r="M29" s="14">
        <f>SUM(M3:M28)</f>
        <v>126.63999999999999</v>
      </c>
      <c r="N29" s="14">
        <f>SUM(N3:N28)</f>
        <v>250</v>
      </c>
      <c r="O29" s="14">
        <f>SUM(O3:O28)</f>
        <v>410</v>
      </c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0"/>
      <c r="B31" s="10" t="s">
        <v>44</v>
      </c>
      <c r="C31" s="10">
        <f>C3+L31-D31</f>
        <v>1514.7200000000003</v>
      </c>
      <c r="D31" s="10">
        <f>SUM(D29:H29)</f>
        <v>4098.66</v>
      </c>
      <c r="E31" s="10"/>
      <c r="F31" s="10"/>
      <c r="G31" s="10"/>
      <c r="H31" s="10"/>
      <c r="I31" s="10"/>
      <c r="J31" s="10"/>
      <c r="K31" s="10"/>
      <c r="L31" s="10">
        <f>SUM(L29:P29)-O29</f>
        <v>401.64</v>
      </c>
      <c r="M31" s="10"/>
      <c r="N31" s="10"/>
      <c r="O31" s="10"/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H5" sqref="H5"/>
    </sheetView>
  </sheetViews>
  <sheetFormatPr defaultRowHeight="15" x14ac:dyDescent="0.25"/>
  <cols>
    <col min="1" max="1" width="12.28515625" style="13" customWidth="1"/>
    <col min="2" max="2" width="31.85546875" style="13" customWidth="1"/>
    <col min="3" max="3" width="14.28515625" style="13" customWidth="1"/>
    <col min="4" max="4" width="13.5703125" style="13" customWidth="1"/>
    <col min="5" max="5" width="9.140625" style="13"/>
    <col min="6" max="6" width="12.28515625" style="13" customWidth="1"/>
    <col min="7" max="7" width="9.140625" style="13"/>
    <col min="8" max="8" width="12.7109375" style="13" customWidth="1"/>
    <col min="9" max="11" width="9.140625" style="13"/>
    <col min="12" max="12" width="12.28515625" style="13" customWidth="1"/>
    <col min="13" max="13" width="13.85546875" style="13" customWidth="1"/>
    <col min="14" max="14" width="9.140625" style="13"/>
    <col min="15" max="15" width="14" style="13" customWidth="1"/>
    <col min="16" max="16384" width="9.140625" style="13"/>
  </cols>
  <sheetData>
    <row r="1" spans="1:15" x14ac:dyDescent="0.25">
      <c r="D1" s="14" t="s">
        <v>30</v>
      </c>
      <c r="H1" s="13" t="s">
        <v>20</v>
      </c>
      <c r="L1" s="14" t="s">
        <v>31</v>
      </c>
    </row>
    <row r="2" spans="1:15" ht="17.25" x14ac:dyDescent="0.4">
      <c r="A2" s="15"/>
      <c r="B2" s="15"/>
      <c r="C2" s="12" t="s">
        <v>29</v>
      </c>
      <c r="D2" s="12" t="s">
        <v>14</v>
      </c>
      <c r="E2" s="12" t="s">
        <v>15</v>
      </c>
      <c r="F2" s="12" t="s">
        <v>73</v>
      </c>
      <c r="G2" s="12" t="s">
        <v>43</v>
      </c>
      <c r="H2" s="12" t="s">
        <v>82</v>
      </c>
      <c r="I2" s="12"/>
      <c r="J2" s="12"/>
      <c r="K2" s="12"/>
      <c r="L2" s="12" t="s">
        <v>18</v>
      </c>
      <c r="M2" s="12" t="s">
        <v>37</v>
      </c>
      <c r="N2" s="12" t="s">
        <v>46</v>
      </c>
      <c r="O2" s="12" t="s">
        <v>72</v>
      </c>
    </row>
    <row r="3" spans="1:15" x14ac:dyDescent="0.25">
      <c r="B3" s="13" t="s">
        <v>28</v>
      </c>
      <c r="C3" s="13">
        <v>1514.72</v>
      </c>
      <c r="O3" s="13" t="s">
        <v>20</v>
      </c>
    </row>
    <row r="4" spans="1:15" x14ac:dyDescent="0.25">
      <c r="A4" s="13" t="s">
        <v>34</v>
      </c>
      <c r="B4" s="13" t="s">
        <v>60</v>
      </c>
      <c r="C4" s="13">
        <v>25</v>
      </c>
      <c r="L4" s="13">
        <v>25</v>
      </c>
    </row>
    <row r="5" spans="1:15" x14ac:dyDescent="0.25">
      <c r="B5" s="13" t="s">
        <v>49</v>
      </c>
      <c r="C5" s="13">
        <v>-10.65</v>
      </c>
      <c r="D5" s="13">
        <v>10.65</v>
      </c>
    </row>
    <row r="6" spans="1:15" x14ac:dyDescent="0.25">
      <c r="A6" s="13" t="s">
        <v>61</v>
      </c>
      <c r="B6" s="13" t="s">
        <v>49</v>
      </c>
      <c r="C6" s="13">
        <v>-10.9</v>
      </c>
      <c r="D6" s="13">
        <v>10.9</v>
      </c>
    </row>
    <row r="7" spans="1:15" x14ac:dyDescent="0.25">
      <c r="B7" s="13" t="s">
        <v>62</v>
      </c>
      <c r="C7" s="13">
        <v>19.13</v>
      </c>
      <c r="M7" s="13">
        <v>19.13</v>
      </c>
    </row>
    <row r="8" spans="1:15" x14ac:dyDescent="0.25">
      <c r="A8" s="13" t="s">
        <v>45</v>
      </c>
      <c r="B8" s="13" t="s">
        <v>49</v>
      </c>
      <c r="C8" s="13">
        <v>-17.8</v>
      </c>
      <c r="D8" s="13">
        <v>17.8</v>
      </c>
    </row>
    <row r="9" spans="1:15" x14ac:dyDescent="0.25">
      <c r="A9" s="13" t="s">
        <v>47</v>
      </c>
      <c r="B9" s="13" t="s">
        <v>49</v>
      </c>
      <c r="C9" s="13">
        <v>-4</v>
      </c>
      <c r="D9" s="13">
        <v>4</v>
      </c>
    </row>
    <row r="10" spans="1:15" x14ac:dyDescent="0.25">
      <c r="A10" s="13" t="s">
        <v>50</v>
      </c>
      <c r="B10" s="13" t="s">
        <v>49</v>
      </c>
      <c r="C10" s="13">
        <v>-10.9</v>
      </c>
      <c r="D10" s="13">
        <v>10.9</v>
      </c>
    </row>
    <row r="11" spans="1:15" x14ac:dyDescent="0.25">
      <c r="B11" s="13" t="s">
        <v>72</v>
      </c>
      <c r="C11" s="13">
        <v>4000</v>
      </c>
      <c r="O11" s="13">
        <v>4000</v>
      </c>
    </row>
    <row r="12" spans="1:15" x14ac:dyDescent="0.25">
      <c r="B12" s="13" t="s">
        <v>75</v>
      </c>
      <c r="C12" s="13">
        <v>-5000</v>
      </c>
      <c r="F12" s="13">
        <v>5000</v>
      </c>
    </row>
    <row r="13" spans="1:15" x14ac:dyDescent="0.25">
      <c r="B13" s="13" t="s">
        <v>62</v>
      </c>
      <c r="C13" s="13">
        <v>19.5</v>
      </c>
      <c r="M13" s="13">
        <v>19.5</v>
      </c>
    </row>
    <row r="14" spans="1:15" x14ac:dyDescent="0.25">
      <c r="A14" s="13" t="s">
        <v>64</v>
      </c>
      <c r="B14" s="13" t="s">
        <v>49</v>
      </c>
      <c r="C14" s="13">
        <v>-11.22</v>
      </c>
      <c r="D14" s="13">
        <v>11.22</v>
      </c>
    </row>
    <row r="15" spans="1:15" x14ac:dyDescent="0.25">
      <c r="A15" s="13" t="s">
        <v>51</v>
      </c>
      <c r="B15" s="13" t="s">
        <v>49</v>
      </c>
      <c r="C15" s="13">
        <v>-10.58</v>
      </c>
      <c r="D15" s="13">
        <v>10.58</v>
      </c>
    </row>
    <row r="16" spans="1:15" x14ac:dyDescent="0.25">
      <c r="B16" s="13" t="s">
        <v>72</v>
      </c>
      <c r="C16" s="13">
        <v>13000</v>
      </c>
      <c r="O16" s="13">
        <v>13000</v>
      </c>
    </row>
    <row r="17" spans="1:15" x14ac:dyDescent="0.25">
      <c r="B17" s="13" t="s">
        <v>76</v>
      </c>
      <c r="C17" s="13">
        <v>-5927.98</v>
      </c>
      <c r="F17" s="13">
        <v>5927.98</v>
      </c>
    </row>
    <row r="18" spans="1:15" x14ac:dyDescent="0.25">
      <c r="B18" s="13" t="s">
        <v>74</v>
      </c>
      <c r="C18" s="13">
        <v>-7089.39</v>
      </c>
      <c r="F18" s="13">
        <v>7089.39</v>
      </c>
    </row>
    <row r="19" spans="1:15" x14ac:dyDescent="0.25">
      <c r="A19" s="13" t="s">
        <v>65</v>
      </c>
      <c r="B19" s="13" t="s">
        <v>49</v>
      </c>
      <c r="C19" s="13">
        <v>-10.9</v>
      </c>
      <c r="D19" s="13">
        <v>10.9</v>
      </c>
    </row>
    <row r="20" spans="1:15" x14ac:dyDescent="0.25">
      <c r="B20" s="13" t="s">
        <v>62</v>
      </c>
      <c r="C20" s="13">
        <v>19.5</v>
      </c>
      <c r="M20" s="13">
        <v>19.5</v>
      </c>
    </row>
    <row r="21" spans="1:15" x14ac:dyDescent="0.25">
      <c r="A21" s="13" t="s">
        <v>66</v>
      </c>
      <c r="B21" s="13" t="s">
        <v>49</v>
      </c>
      <c r="C21" s="13">
        <v>-10.9</v>
      </c>
      <c r="D21" s="13">
        <v>10.9</v>
      </c>
    </row>
    <row r="22" spans="1:15" x14ac:dyDescent="0.25">
      <c r="B22" s="13" t="s">
        <v>72</v>
      </c>
      <c r="C22" s="13">
        <v>7000</v>
      </c>
      <c r="O22" s="13">
        <v>7000</v>
      </c>
    </row>
    <row r="23" spans="1:15" x14ac:dyDescent="0.25">
      <c r="B23" s="13" t="s">
        <v>77</v>
      </c>
      <c r="C23" s="13">
        <v>-6742.39</v>
      </c>
      <c r="F23" s="13">
        <v>6742.39</v>
      </c>
    </row>
    <row r="24" spans="1:15" x14ac:dyDescent="0.25">
      <c r="A24" s="13" t="s">
        <v>67</v>
      </c>
      <c r="B24" s="13" t="s">
        <v>49</v>
      </c>
      <c r="C24" s="13">
        <v>-10.9</v>
      </c>
      <c r="D24" s="13">
        <v>10.9</v>
      </c>
    </row>
    <row r="25" spans="1:15" x14ac:dyDescent="0.25">
      <c r="A25" s="13" t="s">
        <v>20</v>
      </c>
      <c r="B25" s="13" t="s">
        <v>63</v>
      </c>
      <c r="C25" s="13">
        <v>-59.9</v>
      </c>
      <c r="E25" s="13">
        <v>59.9</v>
      </c>
    </row>
    <row r="26" spans="1:15" x14ac:dyDescent="0.25">
      <c r="A26" s="13" t="s">
        <v>78</v>
      </c>
      <c r="B26" s="13" t="s">
        <v>49</v>
      </c>
      <c r="C26" s="13">
        <v>-10.9</v>
      </c>
      <c r="D26" s="13">
        <v>10.9</v>
      </c>
    </row>
    <row r="27" spans="1:15" x14ac:dyDescent="0.25">
      <c r="B27" s="13" t="s">
        <v>79</v>
      </c>
      <c r="C27" s="13">
        <v>-14.15</v>
      </c>
      <c r="G27" s="13">
        <v>14.15</v>
      </c>
    </row>
    <row r="28" spans="1:15" x14ac:dyDescent="0.25">
      <c r="B28" s="13" t="s">
        <v>62</v>
      </c>
      <c r="C28" s="13">
        <v>6.5</v>
      </c>
      <c r="M28" s="13">
        <v>6.5</v>
      </c>
    </row>
    <row r="29" spans="1:15" x14ac:dyDescent="0.25">
      <c r="B29" s="13" t="s">
        <v>62</v>
      </c>
      <c r="C29" s="13">
        <v>19.5</v>
      </c>
      <c r="M29" s="13">
        <v>19.5</v>
      </c>
    </row>
    <row r="30" spans="1:15" x14ac:dyDescent="0.25">
      <c r="A30" s="13" t="s">
        <v>71</v>
      </c>
      <c r="B30" s="13" t="s">
        <v>49</v>
      </c>
      <c r="C30" s="13">
        <v>-10.9</v>
      </c>
      <c r="D30" s="13">
        <v>10.9</v>
      </c>
    </row>
    <row r="31" spans="1:15" x14ac:dyDescent="0.25">
      <c r="B31" s="13" t="s">
        <v>80</v>
      </c>
      <c r="C31" s="13">
        <v>-39</v>
      </c>
      <c r="H31" s="13">
        <v>39</v>
      </c>
    </row>
    <row r="32" spans="1:15" x14ac:dyDescent="0.25">
      <c r="B32" s="13" t="s">
        <v>81</v>
      </c>
      <c r="C32" s="13">
        <v>-600</v>
      </c>
      <c r="H32" s="13">
        <v>600</v>
      </c>
    </row>
    <row r="34" spans="1:15" x14ac:dyDescent="0.25">
      <c r="A34" s="14"/>
      <c r="B34" s="14"/>
      <c r="C34" s="14">
        <f>SUM(C3:C32)</f>
        <v>20.490000000000805</v>
      </c>
      <c r="D34" s="14">
        <f t="shared" ref="D34:H34" si="0">SUM(D3:D32)</f>
        <v>130.55000000000001</v>
      </c>
      <c r="E34" s="14">
        <f t="shared" si="0"/>
        <v>59.9</v>
      </c>
      <c r="F34" s="14">
        <f t="shared" si="0"/>
        <v>24759.759999999998</v>
      </c>
      <c r="G34" s="14">
        <f t="shared" si="0"/>
        <v>14.15</v>
      </c>
      <c r="H34" s="14">
        <f t="shared" si="0"/>
        <v>639</v>
      </c>
      <c r="I34" s="14"/>
      <c r="J34" s="14"/>
      <c r="K34" s="14" t="s">
        <v>20</v>
      </c>
      <c r="L34" s="14">
        <f>SUM(L3:L32)</f>
        <v>25</v>
      </c>
      <c r="M34" s="14">
        <f>SUM(M3:M32)</f>
        <v>84.13</v>
      </c>
      <c r="N34" s="14">
        <f>SUM(N3:N32)</f>
        <v>0</v>
      </c>
      <c r="O34" s="14">
        <f>SUM(O3:O32)</f>
        <v>24000</v>
      </c>
    </row>
    <row r="36" spans="1:15" x14ac:dyDescent="0.25">
      <c r="B36" s="13" t="s">
        <v>44</v>
      </c>
      <c r="C36" s="13">
        <f>C3+L36-D36</f>
        <v>20.490000000001601</v>
      </c>
      <c r="D36" s="13">
        <f>SUM(D34:H34)</f>
        <v>25603.360000000001</v>
      </c>
      <c r="L36" s="13">
        <f>SUM(L34:P34)</f>
        <v>24109.13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Balans</vt:lpstr>
      <vt:lpstr>Resultatenrekening</vt:lpstr>
      <vt:lpstr>Rapportage 2017</vt:lpstr>
      <vt:lpstr>Boekhouding 2015</vt:lpstr>
      <vt:lpstr>Boekhouding 2016</vt:lpstr>
      <vt:lpstr>Boekhouding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</cp:lastModifiedBy>
  <cp:lastPrinted>2018-03-12T08:29:43Z</cp:lastPrinted>
  <dcterms:created xsi:type="dcterms:W3CDTF">2015-01-12T06:06:09Z</dcterms:created>
  <dcterms:modified xsi:type="dcterms:W3CDTF">2018-03-12T08:40:35Z</dcterms:modified>
</cp:coreProperties>
</file>