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kpn1004399.sharepoint.com/sites/Kantoorserver/Shared Documents/General/Martijn/vrienden Frans Hals/deponeren ANBI/"/>
    </mc:Choice>
  </mc:AlternateContent>
  <xr:revisionPtr revIDLastSave="0" documentId="8_{E54817B9-D1C0-476E-8EB8-23B2476E01E1}" xr6:coauthVersionLast="47" xr6:coauthVersionMax="47" xr10:uidLastSave="{00000000-0000-0000-0000-000000000000}"/>
  <bookViews>
    <workbookView xWindow="-110" yWindow="-110" windowWidth="19420" windowHeight="10300" firstSheet="2" activeTab="2" xr2:uid="{00000000-000D-0000-FFFF-FFFF00000000}"/>
  </bookViews>
  <sheets>
    <sheet name="Voorblad" sheetId="1" r:id="rId1"/>
    <sheet name="Inhoudsopgave" sheetId="2" r:id="rId2"/>
    <sheet name="Balans + V&amp;W" sheetId="9" r:id="rId3"/>
    <sheet name="Algemene toelichting" sheetId="8" r:id="rId4"/>
    <sheet name="Afzonderlijke posten" sheetId="6" r:id="rId5"/>
    <sheet name="Kengetallen" sheetId="10" r:id="rId6"/>
  </sheets>
  <definedNames>
    <definedName name="Contents" localSheetId="1">Inhoudsopgave!$B$12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9" i="9" l="1"/>
  <c r="I152" i="6"/>
  <c r="Q20" i="10"/>
  <c r="Q24" i="10"/>
  <c r="Q23" i="10"/>
  <c r="I91" i="6"/>
  <c r="I143" i="6" l="1"/>
  <c r="I142" i="6"/>
  <c r="K91" i="6"/>
  <c r="K22" i="6"/>
  <c r="K35" i="6"/>
  <c r="O20" i="10"/>
  <c r="M20" i="10"/>
  <c r="K20" i="10" l="1"/>
  <c r="K13" i="10"/>
  <c r="I13" i="10" l="1"/>
  <c r="K144" i="6" l="1"/>
  <c r="K82" i="6"/>
  <c r="G137" i="6"/>
  <c r="G73" i="6"/>
  <c r="F52" i="9"/>
  <c r="I52" i="9" l="1"/>
  <c r="K102" i="6"/>
  <c r="K120" i="6" s="1"/>
  <c r="I102" i="6"/>
  <c r="I120" i="6" s="1"/>
  <c r="I144" i="6" l="1"/>
  <c r="K64" i="6" l="1"/>
  <c r="F10" i="9"/>
  <c r="I10" i="9"/>
  <c r="I61" i="6" l="1"/>
  <c r="I64" i="6" s="1"/>
  <c r="F22" i="9" s="1"/>
  <c r="K44" i="6"/>
  <c r="I22" i="9"/>
  <c r="F45" i="9"/>
  <c r="I44" i="6" l="1"/>
  <c r="I43" i="9"/>
  <c r="F43" i="9"/>
  <c r="I130" i="6" l="1"/>
  <c r="F57" i="9" l="1"/>
  <c r="F56" i="9"/>
  <c r="I57" i="9"/>
  <c r="I56" i="9"/>
  <c r="I51" i="9"/>
  <c r="F51" i="9"/>
  <c r="G53" i="9" s="1"/>
  <c r="I45" i="9"/>
  <c r="I44" i="9"/>
  <c r="F44" i="9"/>
  <c r="G58" i="9" l="1"/>
  <c r="I42" i="9"/>
  <c r="F42" i="9"/>
  <c r="G46" i="9" s="1"/>
  <c r="I27" i="9"/>
  <c r="I82" i="6"/>
  <c r="F27" i="9" s="1"/>
  <c r="G28" i="9" s="1"/>
  <c r="K23" i="6"/>
  <c r="I11" i="9" s="1"/>
  <c r="I23" i="6"/>
  <c r="F11" i="9" s="1"/>
  <c r="J58" i="9" l="1"/>
  <c r="J28" i="9"/>
  <c r="K130" i="6" l="1"/>
  <c r="K152" i="6" s="1"/>
  <c r="K37" i="6"/>
  <c r="I12" i="9" s="1"/>
  <c r="I37" i="6"/>
  <c r="F12" i="9" s="1"/>
  <c r="G60" i="9" l="1"/>
  <c r="J53" i="9"/>
  <c r="J60" i="9" s="1"/>
  <c r="J13" i="9"/>
  <c r="J15" i="9" s="1"/>
  <c r="J46" i="9"/>
  <c r="G13" i="9"/>
  <c r="G15" i="9" s="1"/>
  <c r="G63" i="9" l="1"/>
  <c r="I52" i="6" s="1"/>
  <c r="J63" i="9"/>
  <c r="K52" i="6" l="1"/>
  <c r="K53" i="6" s="1"/>
  <c r="K43" i="6" l="1"/>
  <c r="I21" i="9" s="1"/>
  <c r="I50" i="6"/>
  <c r="I53" i="6" s="1"/>
  <c r="I43" i="6" s="1"/>
  <c r="F21" i="9" l="1"/>
  <c r="G23" i="9" s="1"/>
  <c r="I45" i="6"/>
  <c r="K45" i="6"/>
  <c r="J23" i="9"/>
  <c r="G32" i="9" l="1"/>
  <c r="J32" i="9" l="1"/>
</calcChain>
</file>

<file path=xl/sharedStrings.xml><?xml version="1.0" encoding="utf-8"?>
<sst xmlns="http://schemas.openxmlformats.org/spreadsheetml/2006/main" count="181" uniqueCount="131">
  <si>
    <t>INHOUDSOPGAVE</t>
  </si>
  <si>
    <t>RAPPORTAGE</t>
  </si>
  <si>
    <t>€</t>
  </si>
  <si>
    <t>JAARREKENING</t>
  </si>
  <si>
    <t>Liquide middelen</t>
  </si>
  <si>
    <t>Eigen vermogen</t>
  </si>
  <si>
    <t>Vlottende activa</t>
  </si>
  <si>
    <t>ACTIVA</t>
  </si>
  <si>
    <t>PASSIVA</t>
  </si>
  <si>
    <t>TOELICHTING OP DE AFZONDERLIJKE POSTEN VAN DE BALANS EN DE WINST- EN VERLIESREKENING</t>
  </si>
  <si>
    <t>Jaarrekening</t>
  </si>
  <si>
    <t>Vorderingen</t>
  </si>
  <si>
    <t>Algemene kosten</t>
  </si>
  <si>
    <t>Algemene toelichting</t>
  </si>
  <si>
    <t>De gehanteerde grondslagen van waardering en van resultaatbepaling zijn ongewijzigd gebleven ten opzichte van het voorgaande jaar.</t>
  </si>
  <si>
    <t>Grondslagen voor waardering van activa en passiva</t>
  </si>
  <si>
    <t>Grondslagen voor bepaling van het resultaat</t>
  </si>
  <si>
    <t>Het resultaat wordt bepaald als het verschil tussen de opbrengstwaarde en de kosten en andere lasten over het jaar. De opbrengsten op transacties worden verantwoord in het jaar waarin zij zijn gerealiseerd.</t>
  </si>
  <si>
    <t>Kosten</t>
  </si>
  <si>
    <t>De kosten worden bepaald op historische basis en toegerekend aan het verslagjaar waarop zij betrekking hebben.</t>
  </si>
  <si>
    <t>Alle vorderingen hebben een resterende looptijd korter dan een jaar. De reële waarde van de vorderingen is gelijk aan de boekwaarde gezien het kortlopende karakter van de vorderingen en omdat waar nodig voorzieningen voor oninbaarheid zullen worden gevormd.</t>
  </si>
  <si>
    <t>Kortlopende schulden en overlopende passiva</t>
  </si>
  <si>
    <t>Overige schulden</t>
  </si>
  <si>
    <t>Activa en passiva worden gewaardeerd op hun nominale waarde.</t>
  </si>
  <si>
    <t>Toelichting op de balans en de staat van baten en lasten</t>
  </si>
  <si>
    <t>Voorraden</t>
  </si>
  <si>
    <t>Winkelvoorraad</t>
  </si>
  <si>
    <t>Voorraad</t>
  </si>
  <si>
    <t>Te ontvangen winkelverkopen</t>
  </si>
  <si>
    <t>Omzetbelasting</t>
  </si>
  <si>
    <t>Rabo Bank</t>
  </si>
  <si>
    <t>ING Bank</t>
  </si>
  <si>
    <t>Vrije reserve</t>
  </si>
  <si>
    <t>Stand aanvang boekjaar</t>
  </si>
  <si>
    <t>Dotatie</t>
  </si>
  <si>
    <t>Stand einde boekjaar</t>
  </si>
  <si>
    <t>Vooruitontvangen contributies</t>
  </si>
  <si>
    <t>Overige</t>
  </si>
  <si>
    <t>BATEN</t>
  </si>
  <si>
    <t>Contributies en overige bijdragen</t>
  </si>
  <si>
    <t>Batig saldo winkelverkopen</t>
  </si>
  <si>
    <t>LASTEN</t>
  </si>
  <si>
    <t>Doeluitgaven</t>
  </si>
  <si>
    <t>Totaal baten</t>
  </si>
  <si>
    <t>Totaal doeluitgaven</t>
  </si>
  <si>
    <t>Kosten bestuur, secretariaat en ledenadministratie</t>
  </si>
  <si>
    <t>Totaal algemene kosten</t>
  </si>
  <si>
    <t>Totaal lasten</t>
  </si>
  <si>
    <t>Rente en diverse baten</t>
  </si>
  <si>
    <t>TOTAAL BATEN</t>
  </si>
  <si>
    <t>Penningmeester</t>
  </si>
  <si>
    <t>Saldo baten en lasten ledenactiviteiten</t>
  </si>
  <si>
    <t>Rentebaten</t>
  </si>
  <si>
    <t>Deze worden tijdsevenredig verwerkt, rekening houdend met de effectieve rentevoet van de onderliggende activa.</t>
  </si>
  <si>
    <t>Onttrekkingen</t>
  </si>
  <si>
    <t>KENGETALLEN</t>
  </si>
  <si>
    <t>Besteding per bezoeker</t>
  </si>
  <si>
    <t>Schenkingen aan het Museum</t>
  </si>
  <si>
    <t>Aantal Vrienden</t>
  </si>
  <si>
    <t>Contributie inkomsten</t>
  </si>
  <si>
    <t>BIJLAGE</t>
  </si>
  <si>
    <t>Kengetallen</t>
  </si>
  <si>
    <t>Te ontvangen rente</t>
  </si>
  <si>
    <t>SNS</t>
  </si>
  <si>
    <t>Kas</t>
  </si>
  <si>
    <t>Crediteuren</t>
  </si>
  <si>
    <t>Aantal bezoekers Frans Hals Museum</t>
  </si>
  <si>
    <t>De vereniging is aangemerkt als Algemeen Nut Beogende Instelling (ANBI) en daardoor vrijgesteld van schenking- en erfbelasting. Echter, daar waar het de exploitatie van de museumwinkel betreft, draagt de vereniging omzetbelasting af.</t>
  </si>
  <si>
    <t>De jaarrekening is opgemaakt op basis van historische kostprijs. De waardering van activa en passiva geschiedt, voor zover niet anders is vermeld, tegen nominale waarde. Winsten worden toegerekend aan de periode waarin ze zijn gerealiseerd. Verliezen worden verantwoord in het jaar waarin ze voorzienbaar zijn.</t>
  </si>
  <si>
    <t>Opbrengsten en kosten worden op basis van historische verkoop- en kostprijzen en met inachtneming van de hiervoor vermelde waarderingsgrondslagen toegerekend aan het jaar waarop zij betrekking hebben.</t>
  </si>
  <si>
    <t>De liquide middelen staan geheel ter vrije beschikking van de vereniging.</t>
  </si>
  <si>
    <t>Donaties FHM</t>
  </si>
  <si>
    <t>Legaten en bijzondere schenkingen</t>
  </si>
  <si>
    <t>Vereniging van Vrienden van het Frans Hals Museum</t>
  </si>
  <si>
    <t>De vereniging is opgericht op 24 september 1987 en heeft onder meer ten doel het bevorderen van de bekendheid van het Frans Hals Museum en van zijn collectie, het organiseren van lezingen, excursies en dergelijke voor haar leden, en het verwerven van middelen ten behoeve van het behoud en uitbreiding van de collectie van het Frans Hals Museum.</t>
  </si>
  <si>
    <t>Schenkingen Frans Hals Museum</t>
  </si>
  <si>
    <t>G.P. Gerrits Fonds</t>
  </si>
  <si>
    <t>Bij zijn overlijden op 6 april 2019 heeft de heer Gerrit Pieter Gerrits per testament de Vereniging van Vrienden van het Frans Hals Museum als enige rechthebbende op zijn gehele nalatenschap benoemd. Hierbij heeft hij de vereniging als last opgelegd het uit zijn nalatenschap verkregene te besteden voor de restauratie en/of de aankoop van collecties voor het Frans Hals Museum te Haarlem.</t>
  </si>
  <si>
    <t>Vrienden van het Frans Hals Museum</t>
  </si>
  <si>
    <t>Vereniging</t>
  </si>
  <si>
    <t>Batig (nadelig) saldo</t>
  </si>
  <si>
    <t xml:space="preserve"> - </t>
  </si>
  <si>
    <t>De schenkingen betreffen:</t>
  </si>
  <si>
    <t>TOTAAL LASTEN</t>
  </si>
  <si>
    <t>Overige donaties</t>
  </si>
  <si>
    <t>Dotatie G.P. Gerrits fonds</t>
  </si>
  <si>
    <t>Reclassificatie fondsen</t>
  </si>
  <si>
    <t xml:space="preserve"> </t>
  </si>
  <si>
    <t>Lidmaatschapskosten</t>
  </si>
  <si>
    <t>Roemer (Persoonlijk lid)</t>
  </si>
  <si>
    <t>Roemer (Partner lid)</t>
  </si>
  <si>
    <t>Vriend (Partner lid)</t>
  </si>
  <si>
    <t>Vriend (Persoonlijk lid)</t>
  </si>
  <si>
    <t>Martijn Westerlaken</t>
  </si>
  <si>
    <t>-</t>
  </si>
  <si>
    <t xml:space="preserve">    Leden voor het leven</t>
  </si>
  <si>
    <t xml:space="preserve">    Leden (betaald)</t>
  </si>
  <si>
    <t xml:space="preserve">    Roemers (betaald)</t>
  </si>
  <si>
    <t xml:space="preserve">    Ereleden</t>
  </si>
  <si>
    <t>De onttrekkingen betreffen:</t>
  </si>
  <si>
    <t>Besteding in de winkel (excl.. BTW)</t>
  </si>
  <si>
    <t>Saldo boekjaar</t>
  </si>
  <si>
    <r>
      <rPr>
        <u/>
        <sz val="10"/>
        <rFont val="Calibri"/>
        <family val="2"/>
      </rPr>
      <t xml:space="preserve">Opm </t>
    </r>
    <r>
      <rPr>
        <sz val="10"/>
        <rFont val="Calibri"/>
        <family val="2"/>
      </rPr>
      <t>: betreft besteding per volwassen bezoeker</t>
    </r>
  </si>
  <si>
    <t>31-12-2024</t>
  </si>
  <si>
    <t>nieuwe leden</t>
  </si>
  <si>
    <t>Deposito's (Rabo en ING) (2,35% rente/jaar)</t>
  </si>
  <si>
    <t>Winkelexpoitatie is volledig overgedragen aan het museum</t>
  </si>
  <si>
    <t>BALANS PER 31 DECEMBER 2025</t>
  </si>
  <si>
    <t>31-12-2025</t>
  </si>
  <si>
    <t>Bijdrage aankopen hedendaagse kunst 2025</t>
  </si>
  <si>
    <t>Aankoop Halsjes</t>
  </si>
  <si>
    <t>Bijdrage tentoonstelling Coba Ritzema</t>
  </si>
  <si>
    <t>Bijdrage time based media</t>
  </si>
  <si>
    <t>Bijdrage extra kunstwerk tuin</t>
  </si>
  <si>
    <t>Overige baten</t>
  </si>
  <si>
    <t>Balans per 31 december 2025</t>
  </si>
  <si>
    <t>2025</t>
  </si>
  <si>
    <r>
      <rPr>
        <u/>
        <sz val="10"/>
        <rFont val="Calibri"/>
        <family val="2"/>
      </rPr>
      <t xml:space="preserve">Opm </t>
    </r>
    <r>
      <rPr>
        <sz val="10"/>
        <rFont val="Calibri"/>
        <family val="2"/>
      </rPr>
      <t>: 1. excl €35.000 die nu door het museum wordt gedaan omdat ze de winkel hebben overgenomen</t>
    </r>
  </si>
  <si>
    <t>2. € 250.000 bijgedragen aan de aankoop van de 2 Halsjes</t>
  </si>
  <si>
    <t>Ultimo 2025 bedroeg het aantal leden (individuele leden, partner-leden en leden voor het leven en bedrijfsleden) 832. Een behoorlijk aantal leden draagt meer bij dan de door hen verschuldigde contributie. Aan de andere kant, zijn er ook Vrienden die alsnog hun lidmaatschap opzeggen, gezien het verloop in aantal vrienden.</t>
  </si>
  <si>
    <t>opm: € 7050 Rabo, € 2350 ING, restant SNS</t>
  </si>
  <si>
    <t>De kosten bestuur zijn met name administratiekosten (€ 2362, €735 winkeldames, € 780 bankkosten, € 380 representatie)</t>
  </si>
  <si>
    <t>Kosten ledenactiviteiten zijn gestegen door o.a. soiree 2024 is betaald in  2025 (€ 1450) 2 Roemeractiviteiten, aantal minicursussen en een extra borrel voor de vrienden inzake aankoop Halsjes (€ 450)</t>
  </si>
  <si>
    <t>Bijdrage aankoop Maarten van Heemskerck</t>
  </si>
  <si>
    <t>Haarlem, 25 februari  2026</t>
  </si>
  <si>
    <t>Mw MAG van de Weerd,mevrouw D.E .Verdel (52k)en dhr. Vroom (5k)</t>
  </si>
  <si>
    <t>BIJLAGE BIJ DE JAARREKENING 2025</t>
  </si>
  <si>
    <t>Staat van baten en lasten over de periode van 1 januari tot en met 31 december 2025</t>
  </si>
  <si>
    <t>STAAT VAN BATEN EN LASTEN OVER DE PERIODE VAN 1 JANUARI TOT EN MET 31 DECEMBER 2025</t>
  </si>
  <si>
    <t>Bijzondere lasten</t>
  </si>
  <si>
    <t>afschrijven oude voorraad, oude vorderingen, oude crediteuren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</si>
</sst>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0_);_(* \(#,##0\);_(* &quot;-&quot;_);_(@_)"/>
    <numFmt numFmtId="165" formatCode="0.0%"/>
    <numFmt numFmtId="166" formatCode="_ * #,##0_ ;_ * \-#,##0_ ;_ * &quot;-&quot;??_ ;_ @_ "/>
    <numFmt numFmtId="167" formatCode="_ &quot;€&quot;\ * #,##0_ ;_ &quot;€&quot;\ * \-#,##0_ ;_ &quot;€&quot;\ * &quot;-&quot;??_ ;_ @_ "/>
  </numFmts>
  <fonts count="40" x14ac:knownFonts="1">
    <font>
      <sz val="10"/>
      <name val="Arial"/>
    </font>
    <font>
      <sz val="8"/>
      <name val="Arial"/>
      <family val="2"/>
    </font>
    <font>
      <sz val="10"/>
      <name val="Calibri"/>
      <family val="2"/>
    </font>
    <font>
      <b/>
      <sz val="10"/>
      <name val="Calibri"/>
      <family val="2"/>
    </font>
    <font>
      <i/>
      <sz val="10"/>
      <name val="Calibri"/>
      <family val="2"/>
    </font>
    <font>
      <b/>
      <sz val="28"/>
      <name val="Calibri"/>
      <family val="2"/>
    </font>
    <font>
      <b/>
      <i/>
      <sz val="10"/>
      <name val="Calibri"/>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0"/>
      <name val="Arial"/>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name val="Calibri"/>
      <family val="2"/>
    </font>
    <font>
      <sz val="10"/>
      <color indexed="8"/>
      <name val="Calibri"/>
      <family val="2"/>
    </font>
    <font>
      <b/>
      <sz val="11"/>
      <name val="Calibri"/>
      <family val="2"/>
    </font>
    <font>
      <sz val="11"/>
      <name val="Calibri"/>
      <family val="2"/>
    </font>
    <font>
      <i/>
      <sz val="11"/>
      <name val="Calibri"/>
      <family val="2"/>
    </font>
    <font>
      <u/>
      <sz val="10"/>
      <name val="Calibri"/>
      <family val="2"/>
    </font>
    <font>
      <sz val="10"/>
      <name val="Calibri"/>
      <family val="2"/>
      <scheme val="minor"/>
    </font>
    <font>
      <b/>
      <i/>
      <sz val="10"/>
      <name val="Calibri"/>
      <family val="2"/>
      <scheme val="minor"/>
    </font>
    <font>
      <b/>
      <sz val="10"/>
      <name val="Calibri"/>
      <family val="2"/>
      <scheme val="minor"/>
    </font>
    <font>
      <i/>
      <sz val="10"/>
      <name val="Calibri"/>
      <family val="2"/>
      <scheme val="minor"/>
    </font>
    <font>
      <sz val="10"/>
      <color rgb="FF00B050"/>
      <name val="Calibri"/>
      <family val="2"/>
    </font>
    <font>
      <sz val="10"/>
      <color theme="1"/>
      <name val="Calibri"/>
      <family val="2"/>
    </font>
    <font>
      <sz val="10"/>
      <name val="Arial"/>
      <family val="2"/>
    </font>
    <font>
      <sz val="9"/>
      <color rgb="FF232323"/>
      <name val="Arial"/>
      <family val="2"/>
    </font>
    <font>
      <sz val="10"/>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bottom style="dotted">
        <color indexed="64"/>
      </bottom>
      <diagonal/>
    </border>
    <border>
      <left/>
      <right/>
      <top style="thin">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top style="thin">
        <color indexed="64"/>
      </top>
      <bottom style="dotted">
        <color indexed="64"/>
      </bottom>
      <diagonal/>
    </border>
  </borders>
  <cellStyleXfs count="44">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18"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44" fontId="37" fillId="0" borderId="0" applyFont="0" applyFill="0" applyBorder="0" applyAlignment="0" applyProtection="0"/>
    <xf numFmtId="43" fontId="39" fillId="0" borderId="0" applyFont="0" applyFill="0" applyBorder="0" applyAlignment="0" applyProtection="0"/>
  </cellStyleXfs>
  <cellXfs count="101">
    <xf numFmtId="0" fontId="0" fillId="0" borderId="0" xfId="0"/>
    <xf numFmtId="0" fontId="2" fillId="0" borderId="0" xfId="0" applyFont="1"/>
    <xf numFmtId="0" fontId="3" fillId="0" borderId="0" xfId="0" applyFont="1"/>
    <xf numFmtId="0" fontId="2" fillId="0" borderId="0" xfId="0" applyFont="1" applyAlignment="1">
      <alignment vertical="top"/>
    </xf>
    <xf numFmtId="0" fontId="2" fillId="0" borderId="0" xfId="0" applyFont="1" applyAlignment="1">
      <alignment horizontal="right" vertical="top"/>
    </xf>
    <xf numFmtId="1" fontId="2" fillId="0" borderId="0" xfId="0" applyNumberFormat="1" applyFont="1" applyAlignment="1">
      <alignment horizontal="right" vertical="top"/>
    </xf>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37" fontId="31" fillId="0" borderId="0" xfId="0" applyNumberFormat="1" applyFont="1"/>
    <xf numFmtId="0" fontId="31" fillId="0" borderId="0" xfId="0" applyFont="1"/>
    <xf numFmtId="0" fontId="32" fillId="0" borderId="0" xfId="0" applyFont="1"/>
    <xf numFmtId="0" fontId="31" fillId="0" borderId="0" xfId="0" applyFont="1" applyAlignment="1">
      <alignment vertical="justify"/>
    </xf>
    <xf numFmtId="0" fontId="31" fillId="0" borderId="0" xfId="0" applyFont="1" applyAlignment="1">
      <alignment horizontal="left" vertical="justify"/>
    </xf>
    <xf numFmtId="165" fontId="34" fillId="0" borderId="0" xfId="0" applyNumberFormat="1" applyFont="1"/>
    <xf numFmtId="0" fontId="33" fillId="0" borderId="0" xfId="0" applyFont="1" applyAlignment="1">
      <alignment horizontal="left"/>
    </xf>
    <xf numFmtId="37" fontId="33" fillId="0" borderId="0" xfId="0" applyNumberFormat="1" applyFont="1" applyAlignment="1">
      <alignment horizontal="left"/>
    </xf>
    <xf numFmtId="0" fontId="2" fillId="0" borderId="0" xfId="0" applyFont="1" applyAlignment="1">
      <alignment wrapText="1"/>
    </xf>
    <xf numFmtId="0" fontId="2" fillId="0" borderId="0" xfId="0" applyFont="1" applyAlignment="1">
      <alignment horizontal="center"/>
    </xf>
    <xf numFmtId="0" fontId="3" fillId="0" borderId="0" xfId="0" applyFont="1" applyAlignment="1">
      <alignment horizontal="center"/>
    </xf>
    <xf numFmtId="0" fontId="30" fillId="0" borderId="0" xfId="0" applyFont="1" applyAlignment="1">
      <alignment horizontal="center"/>
    </xf>
    <xf numFmtId="41" fontId="2" fillId="0" borderId="0" xfId="0" applyNumberFormat="1" applyFont="1"/>
    <xf numFmtId="41" fontId="2" fillId="0" borderId="0" xfId="0" applyNumberFormat="1" applyFont="1" applyAlignment="1">
      <alignment horizontal="right" vertical="top"/>
    </xf>
    <xf numFmtId="42" fontId="2" fillId="0" borderId="0" xfId="0" applyNumberFormat="1" applyFont="1" applyAlignment="1">
      <alignment wrapText="1"/>
    </xf>
    <xf numFmtId="42" fontId="2" fillId="0" borderId="0" xfId="0" applyNumberFormat="1" applyFont="1"/>
    <xf numFmtId="44" fontId="2" fillId="0" borderId="0" xfId="0" applyNumberFormat="1" applyFont="1"/>
    <xf numFmtId="44" fontId="2" fillId="0" borderId="0" xfId="0" applyNumberFormat="1" applyFont="1" applyAlignment="1">
      <alignment wrapText="1"/>
    </xf>
    <xf numFmtId="0" fontId="35" fillId="0" borderId="0" xfId="0" applyFont="1"/>
    <xf numFmtId="37" fontId="4" fillId="0" borderId="0" xfId="0" applyNumberFormat="1" applyFont="1" applyAlignment="1">
      <alignment horizontal="right"/>
    </xf>
    <xf numFmtId="44" fontId="36" fillId="0" borderId="0" xfId="42" applyFont="1"/>
    <xf numFmtId="0" fontId="3" fillId="0" borderId="0" xfId="0" applyFont="1" applyProtection="1">
      <protection locked="0"/>
    </xf>
    <xf numFmtId="0" fontId="2" fillId="0" borderId="0" xfId="0" applyFont="1" applyProtection="1">
      <protection locked="0"/>
    </xf>
    <xf numFmtId="37" fontId="2" fillId="0" borderId="0" xfId="0" applyNumberFormat="1" applyFont="1" applyProtection="1">
      <protection locked="0"/>
    </xf>
    <xf numFmtId="37" fontId="4" fillId="0" borderId="0" xfId="0" applyNumberFormat="1" applyFont="1" applyAlignment="1" applyProtection="1">
      <alignment horizontal="right"/>
      <protection locked="0"/>
    </xf>
    <xf numFmtId="37" fontId="4" fillId="0" borderId="0" xfId="0" applyNumberFormat="1" applyFont="1" applyProtection="1">
      <protection locked="0"/>
    </xf>
    <xf numFmtId="164" fontId="2" fillId="0" borderId="0" xfId="0" applyNumberFormat="1" applyFont="1" applyProtection="1">
      <protection locked="0"/>
    </xf>
    <xf numFmtId="164" fontId="4" fillId="0" borderId="0" xfId="0" applyNumberFormat="1" applyFont="1" applyProtection="1">
      <protection locked="0"/>
    </xf>
    <xf numFmtId="0" fontId="4" fillId="0" borderId="0" xfId="0" applyFont="1" applyProtection="1">
      <protection locked="0"/>
    </xf>
    <xf numFmtId="164" fontId="2" fillId="0" borderId="11" xfId="0" applyNumberFormat="1" applyFont="1" applyBorder="1" applyProtection="1">
      <protection locked="0"/>
    </xf>
    <xf numFmtId="0" fontId="30" fillId="0" borderId="0" xfId="0" applyFont="1" applyAlignment="1" applyProtection="1">
      <alignment horizontal="center" wrapText="1"/>
      <protection locked="0"/>
    </xf>
    <xf numFmtId="0" fontId="6" fillId="0" borderId="0" xfId="0" applyFont="1" applyProtection="1">
      <protection locked="0"/>
    </xf>
    <xf numFmtId="164" fontId="2" fillId="0" borderId="0" xfId="0" applyNumberFormat="1" applyFont="1"/>
    <xf numFmtId="164" fontId="2" fillId="0" borderId="10" xfId="0" applyNumberFormat="1" applyFont="1" applyBorder="1"/>
    <xf numFmtId="164" fontId="2" fillId="0" borderId="13" xfId="0" applyNumberFormat="1" applyFont="1" applyBorder="1"/>
    <xf numFmtId="164" fontId="2" fillId="0" borderId="11" xfId="0" applyNumberFormat="1" applyFont="1" applyBorder="1"/>
    <xf numFmtId="164" fontId="2" fillId="0" borderId="14" xfId="0" applyNumberFormat="1" applyFont="1" applyBorder="1"/>
    <xf numFmtId="49" fontId="30" fillId="0" borderId="0" xfId="0" applyNumberFormat="1" applyFont="1" applyAlignment="1" applyProtection="1">
      <alignment horizontal="right"/>
      <protection locked="0"/>
    </xf>
    <xf numFmtId="49" fontId="2"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 fillId="0" borderId="0" xfId="0" applyFont="1" applyAlignment="1" applyProtection="1">
      <alignment horizontal="right" vertical="top"/>
      <protection locked="0"/>
    </xf>
    <xf numFmtId="1" fontId="2" fillId="0" borderId="0" xfId="0" applyNumberFormat="1" applyFont="1" applyAlignment="1" applyProtection="1">
      <alignment horizontal="right" vertical="top"/>
      <protection locked="0"/>
    </xf>
    <xf numFmtId="164" fontId="2" fillId="0" borderId="12" xfId="0" applyNumberFormat="1" applyFont="1" applyBorder="1" applyProtection="1">
      <protection locked="0"/>
    </xf>
    <xf numFmtId="0" fontId="2" fillId="0" borderId="0" xfId="0" applyFont="1" applyAlignment="1" applyProtection="1">
      <alignment wrapText="1"/>
      <protection locked="0"/>
    </xf>
    <xf numFmtId="0" fontId="36" fillId="0" borderId="0" xfId="0" applyFont="1" applyAlignment="1" applyProtection="1">
      <alignment horizontal="left" wrapText="1"/>
      <protection locked="0"/>
    </xf>
    <xf numFmtId="0" fontId="2" fillId="0" borderId="0" xfId="0" applyFont="1" applyAlignment="1" applyProtection="1">
      <alignment horizontal="left"/>
      <protection locked="0"/>
    </xf>
    <xf numFmtId="0" fontId="3"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2" fillId="0" borderId="0" xfId="0" applyFont="1" applyAlignment="1" applyProtection="1">
      <alignment horizontal="center"/>
      <protection locked="0"/>
    </xf>
    <xf numFmtId="0" fontId="3" fillId="0" borderId="0" xfId="0" applyFont="1" applyAlignment="1" applyProtection="1">
      <alignment horizontal="center" vertical="top"/>
      <protection locked="0"/>
    </xf>
    <xf numFmtId="164" fontId="3" fillId="0" borderId="0" xfId="0" applyNumberFormat="1" applyFont="1" applyAlignment="1" applyProtection="1">
      <alignment horizontal="center" vertical="top"/>
      <protection locked="0"/>
    </xf>
    <xf numFmtId="37" fontId="2" fillId="0" borderId="0" xfId="0" applyNumberFormat="1" applyFont="1" applyAlignment="1" applyProtection="1">
      <alignment horizontal="right"/>
      <protection locked="0"/>
    </xf>
    <xf numFmtId="164" fontId="2" fillId="0" borderId="0" xfId="0" applyNumberFormat="1" applyFont="1" applyAlignment="1" applyProtection="1">
      <alignment horizontal="right"/>
      <protection locked="0"/>
    </xf>
    <xf numFmtId="0" fontId="4" fillId="0" borderId="0" xfId="0" applyFont="1" applyAlignment="1" applyProtection="1">
      <alignment horizontal="left" wrapText="1"/>
      <protection locked="0"/>
    </xf>
    <xf numFmtId="0" fontId="2" fillId="0" borderId="0" xfId="0" applyFont="1" applyAlignment="1" applyProtection="1">
      <alignment horizontal="right" vertical="top" wrapText="1"/>
      <protection locked="0"/>
    </xf>
    <xf numFmtId="0" fontId="2"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42" fontId="2" fillId="0" borderId="0" xfId="0" applyNumberFormat="1" applyFont="1" applyAlignment="1" applyProtection="1">
      <alignment horizontal="left" vertical="top" wrapText="1"/>
      <protection locked="0"/>
    </xf>
    <xf numFmtId="41" fontId="2" fillId="0" borderId="0" xfId="0" applyNumberFormat="1" applyFont="1" applyAlignment="1" applyProtection="1">
      <alignment horizontal="left" vertical="top" wrapText="1"/>
      <protection locked="0"/>
    </xf>
    <xf numFmtId="41" fontId="2" fillId="0" borderId="11" xfId="0" applyNumberFormat="1" applyFont="1" applyBorder="1" applyProtection="1">
      <protection locked="0"/>
    </xf>
    <xf numFmtId="164" fontId="2" fillId="0" borderId="15" xfId="0" applyNumberFormat="1" applyFont="1" applyBorder="1" applyProtection="1">
      <protection locked="0"/>
    </xf>
    <xf numFmtId="164" fontId="2" fillId="0" borderId="17" xfId="0" applyNumberFormat="1" applyFont="1" applyBorder="1" applyProtection="1">
      <protection locked="0"/>
    </xf>
    <xf numFmtId="3" fontId="2" fillId="0" borderId="0" xfId="0" applyNumberFormat="1" applyFont="1" applyProtection="1">
      <protection locked="0"/>
    </xf>
    <xf numFmtId="164" fontId="2" fillId="0" borderId="16" xfId="0" applyNumberFormat="1" applyFont="1" applyBorder="1" applyProtection="1">
      <protection locked="0"/>
    </xf>
    <xf numFmtId="41" fontId="2" fillId="0" borderId="11" xfId="0" applyNumberFormat="1" applyFont="1" applyBorder="1" applyAlignment="1" applyProtection="1">
      <alignment horizontal="left" vertical="top" wrapText="1"/>
      <protection locked="0"/>
    </xf>
    <xf numFmtId="164" fontId="2" fillId="0" borderId="0" xfId="0" applyNumberFormat="1" applyFont="1" applyAlignment="1">
      <alignment horizontal="right"/>
    </xf>
    <xf numFmtId="0" fontId="2" fillId="0" borderId="0" xfId="0" quotePrefix="1" applyFont="1" applyAlignment="1" applyProtection="1">
      <alignment horizontal="left" vertical="top"/>
      <protection locked="0"/>
    </xf>
    <xf numFmtId="0" fontId="38" fillId="0" borderId="0" xfId="0" applyFont="1" applyProtection="1">
      <protection locked="0"/>
    </xf>
    <xf numFmtId="166" fontId="2" fillId="0" borderId="0" xfId="43" applyNumberFormat="1" applyFont="1"/>
    <xf numFmtId="0" fontId="30" fillId="0" borderId="0" xfId="0" applyFont="1"/>
    <xf numFmtId="167" fontId="2" fillId="0" borderId="0" xfId="42" applyNumberFormat="1" applyFont="1"/>
    <xf numFmtId="44" fontId="2" fillId="0" borderId="0" xfId="42" applyFont="1"/>
    <xf numFmtId="166" fontId="2" fillId="0" borderId="0" xfId="43" applyNumberFormat="1" applyFont="1" applyAlignment="1"/>
    <xf numFmtId="49" fontId="30" fillId="0" borderId="0" xfId="0" applyNumberFormat="1" applyFont="1" applyAlignment="1" applyProtection="1">
      <alignment horizontal="right"/>
      <protection locked="0"/>
    </xf>
    <xf numFmtId="37" fontId="4" fillId="0" borderId="0" xfId="0" applyNumberFormat="1" applyFont="1" applyAlignment="1" applyProtection="1">
      <alignment horizontal="right"/>
      <protection locked="0"/>
    </xf>
    <xf numFmtId="0" fontId="5" fillId="0" borderId="0" xfId="0" applyFont="1" applyAlignment="1">
      <alignment horizontal="center"/>
    </xf>
    <xf numFmtId="49" fontId="5" fillId="0" borderId="0" xfId="0" applyNumberFormat="1" applyFont="1" applyAlignment="1">
      <alignment horizontal="center"/>
    </xf>
    <xf numFmtId="0" fontId="5" fillId="0" borderId="0" xfId="0" applyFont="1" applyAlignment="1">
      <alignment horizontal="center" wrapText="1"/>
    </xf>
    <xf numFmtId="0" fontId="28" fillId="0" borderId="0" xfId="0" applyFont="1" applyAlignment="1">
      <alignment horizontal="justify" vertical="justify"/>
    </xf>
    <xf numFmtId="0" fontId="31" fillId="0" borderId="0" xfId="0" applyFont="1" applyAlignment="1">
      <alignment horizontal="left" vertical="justify"/>
    </xf>
    <xf numFmtId="0" fontId="33" fillId="0" borderId="0" xfId="0" applyFont="1" applyAlignment="1">
      <alignment horizontal="left"/>
    </xf>
    <xf numFmtId="0" fontId="31" fillId="0" borderId="0" xfId="0" applyFont="1" applyAlignment="1">
      <alignment horizontal="left" wrapText="1"/>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35" fillId="0" borderId="0" xfId="0" applyFont="1" applyAlignment="1" applyProtection="1">
      <alignment horizontal="left" vertical="top" wrapText="1"/>
      <protection locked="0"/>
    </xf>
    <xf numFmtId="0" fontId="3" fillId="0" borderId="0" xfId="0" applyFont="1" applyAlignment="1" applyProtection="1">
      <alignment horizontal="left"/>
      <protection locked="0"/>
    </xf>
    <xf numFmtId="0" fontId="36" fillId="0" borderId="0" xfId="0" applyFont="1" applyAlignment="1" applyProtection="1">
      <alignment horizontal="left" wrapText="1"/>
      <protection locked="0"/>
    </xf>
    <xf numFmtId="0" fontId="2" fillId="0" borderId="0" xfId="0" applyFont="1" applyAlignment="1" applyProtection="1">
      <alignment horizontal="left" wrapText="1"/>
      <protection locked="0"/>
    </xf>
    <xf numFmtId="0" fontId="4" fillId="0" borderId="0" xfId="0" applyFont="1" applyAlignment="1" applyProtection="1">
      <alignment horizontal="left" wrapText="1"/>
      <protection locked="0"/>
    </xf>
    <xf numFmtId="0" fontId="3" fillId="0" borderId="0" xfId="0" applyFont="1" applyAlignment="1">
      <alignment horizont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3" builtinId="3"/>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aluta" xfId="42" builtinId="4"/>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4:J31"/>
  <sheetViews>
    <sheetView topLeftCell="A18" workbookViewId="0">
      <selection activeCell="A32" sqref="A32"/>
    </sheetView>
  </sheetViews>
  <sheetFormatPr defaultColWidth="9.26953125" defaultRowHeight="14.25" customHeight="1" x14ac:dyDescent="0.3"/>
  <cols>
    <col min="1" max="16384" width="9.26953125" style="1"/>
  </cols>
  <sheetData>
    <row r="14" spans="1:10" ht="60" customHeight="1" x14ac:dyDescent="0.8">
      <c r="A14" s="88" t="s">
        <v>79</v>
      </c>
      <c r="B14" s="88"/>
      <c r="C14" s="88"/>
      <c r="D14" s="88"/>
      <c r="E14" s="88"/>
      <c r="F14" s="88"/>
      <c r="G14" s="88"/>
      <c r="H14" s="88"/>
      <c r="I14" s="88"/>
      <c r="J14" s="88"/>
    </row>
    <row r="15" spans="1:10" ht="60" customHeight="1" x14ac:dyDescent="0.8">
      <c r="A15" s="88" t="s">
        <v>78</v>
      </c>
      <c r="B15" s="88"/>
      <c r="C15" s="88"/>
      <c r="D15" s="88"/>
      <c r="E15" s="88"/>
      <c r="F15" s="88"/>
      <c r="G15" s="88"/>
      <c r="H15" s="88"/>
      <c r="I15" s="88"/>
      <c r="J15" s="88"/>
    </row>
    <row r="28" spans="1:10" ht="36" x14ac:dyDescent="0.8">
      <c r="A28" s="86" t="s">
        <v>10</v>
      </c>
      <c r="B28" s="86"/>
      <c r="C28" s="86"/>
      <c r="D28" s="86"/>
      <c r="E28" s="86"/>
      <c r="F28" s="86"/>
      <c r="G28" s="86"/>
      <c r="H28" s="86"/>
      <c r="I28" s="86"/>
      <c r="J28" s="86"/>
    </row>
    <row r="31" spans="1:10" ht="36" x14ac:dyDescent="0.8">
      <c r="A31" s="87" t="s">
        <v>116</v>
      </c>
      <c r="B31" s="87"/>
      <c r="C31" s="87"/>
      <c r="D31" s="87"/>
      <c r="E31" s="87"/>
      <c r="F31" s="87"/>
      <c r="G31" s="87"/>
      <c r="H31" s="87"/>
      <c r="I31" s="87"/>
      <c r="J31" s="87"/>
    </row>
  </sheetData>
  <mergeCells count="4">
    <mergeCell ref="A28:J28"/>
    <mergeCell ref="A31:J31"/>
    <mergeCell ref="A14:J14"/>
    <mergeCell ref="A15:J15"/>
  </mergeCells>
  <phoneticPr fontId="1" type="noConversion"/>
  <pageMargins left="0.6692913385826772" right="0.47244094488188981" top="0.98425196850393704" bottom="0.98425196850393704" header="0.51181102362204722" footer="0.51181102362204722"/>
  <pageSetup paperSize="9" orientation="portrait" r:id="rId1"/>
  <headerFooter alignWithMargins="0">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1:C25"/>
  <sheetViews>
    <sheetView topLeftCell="A12" workbookViewId="0">
      <selection activeCell="A32" sqref="A32"/>
    </sheetView>
  </sheetViews>
  <sheetFormatPr defaultColWidth="9.26953125" defaultRowHeight="12.75" customHeight="1" x14ac:dyDescent="0.3"/>
  <cols>
    <col min="1" max="1" width="9.26953125" style="1"/>
    <col min="2" max="2" width="66.26953125" style="1" bestFit="1" customWidth="1"/>
    <col min="3" max="3" width="5" style="1" bestFit="1" customWidth="1"/>
    <col min="4" max="16384" width="9.26953125" style="1"/>
  </cols>
  <sheetData>
    <row r="11" spans="2:3" ht="23.5" x14ac:dyDescent="0.55000000000000004">
      <c r="B11" s="6" t="s">
        <v>0</v>
      </c>
    </row>
    <row r="12" spans="2:3" ht="13" x14ac:dyDescent="0.3">
      <c r="B12" s="7"/>
    </row>
    <row r="13" spans="2:3" ht="13" x14ac:dyDescent="0.3">
      <c r="B13" s="7"/>
    </row>
    <row r="14" spans="2:3" ht="13" x14ac:dyDescent="0.3">
      <c r="B14" s="7"/>
    </row>
    <row r="15" spans="2:3" ht="14.5" x14ac:dyDescent="0.35">
      <c r="B15" s="10"/>
    </row>
    <row r="16" spans="2:3" ht="14.5" x14ac:dyDescent="0.35">
      <c r="B16" s="9"/>
      <c r="C16" s="9"/>
    </row>
    <row r="17" spans="2:3" ht="14.5" x14ac:dyDescent="0.35">
      <c r="B17" s="8" t="s">
        <v>3</v>
      </c>
      <c r="C17" s="10"/>
    </row>
    <row r="18" spans="2:3" ht="14.5" x14ac:dyDescent="0.35">
      <c r="B18" s="9" t="s">
        <v>115</v>
      </c>
      <c r="C18" s="9"/>
    </row>
    <row r="19" spans="2:3" ht="14.5" x14ac:dyDescent="0.35">
      <c r="B19" s="89" t="s">
        <v>127</v>
      </c>
      <c r="C19" s="9"/>
    </row>
    <row r="20" spans="2:3" ht="14.5" x14ac:dyDescent="0.35">
      <c r="B20" s="89"/>
      <c r="C20" s="9">
        <v>4</v>
      </c>
    </row>
    <row r="21" spans="2:3" ht="14.5" x14ac:dyDescent="0.35">
      <c r="B21" s="9" t="s">
        <v>13</v>
      </c>
      <c r="C21" s="9">
        <v>5</v>
      </c>
    </row>
    <row r="22" spans="2:3" ht="14.5" x14ac:dyDescent="0.35">
      <c r="B22" s="9" t="s">
        <v>24</v>
      </c>
      <c r="C22" s="9">
        <v>6</v>
      </c>
    </row>
    <row r="23" spans="2:3" ht="14.5" x14ac:dyDescent="0.35">
      <c r="B23" s="8"/>
    </row>
    <row r="24" spans="2:3" ht="14.5" x14ac:dyDescent="0.35">
      <c r="B24" s="8" t="s">
        <v>60</v>
      </c>
      <c r="C24" s="10"/>
    </row>
    <row r="25" spans="2:3" ht="12.75" customHeight="1" x14ac:dyDescent="0.35">
      <c r="B25" s="9" t="s">
        <v>61</v>
      </c>
      <c r="C25" s="9">
        <v>9</v>
      </c>
    </row>
  </sheetData>
  <mergeCells count="1">
    <mergeCell ref="B19:B20"/>
  </mergeCells>
  <phoneticPr fontId="1" type="noConversion"/>
  <pageMargins left="0.6692913385826772" right="0.47244094488188981" top="0.98425196850393704" bottom="0.98425196850393704" header="0.51181102362204722" footer="0.51181102362204722"/>
  <pageSetup paperSize="9" orientation="portrait" r:id="rId1"/>
  <headerFooter alignWithMargins="0">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6"/>
  <sheetViews>
    <sheetView tabSelected="1" topLeftCell="A61" workbookViewId="0">
      <selection activeCell="G60" sqref="G60"/>
    </sheetView>
  </sheetViews>
  <sheetFormatPr defaultColWidth="9.26953125" defaultRowHeight="13.5" customHeight="1" x14ac:dyDescent="0.3"/>
  <cols>
    <col min="1" max="5" width="9.26953125" style="33"/>
    <col min="6" max="7" width="10" style="33" bestFit="1" customWidth="1"/>
    <col min="8" max="8" width="2.453125" style="33" customWidth="1"/>
    <col min="9" max="10" width="10" style="33" bestFit="1" customWidth="1"/>
    <col min="11" max="16384" width="9.26953125" style="33"/>
  </cols>
  <sheetData>
    <row r="1" spans="1:10" ht="13.5" customHeight="1" x14ac:dyDescent="0.3">
      <c r="A1" s="32" t="s">
        <v>107</v>
      </c>
    </row>
    <row r="2" spans="1:10" ht="13.5" customHeight="1" x14ac:dyDescent="0.3">
      <c r="A2" s="32"/>
    </row>
    <row r="5" spans="1:10" ht="13.5" customHeight="1" x14ac:dyDescent="0.3">
      <c r="F5" s="84" t="s">
        <v>108</v>
      </c>
      <c r="G5" s="84"/>
      <c r="H5" s="34"/>
      <c r="I5" s="84" t="s">
        <v>103</v>
      </c>
      <c r="J5" s="84"/>
    </row>
    <row r="6" spans="1:10" ht="13.5" customHeight="1" x14ac:dyDescent="0.3">
      <c r="F6" s="85" t="s">
        <v>2</v>
      </c>
      <c r="G6" s="85"/>
      <c r="H6" s="35"/>
      <c r="I6" s="85" t="s">
        <v>2</v>
      </c>
      <c r="J6" s="85"/>
    </row>
    <row r="7" spans="1:10" ht="13.5" customHeight="1" x14ac:dyDescent="0.3">
      <c r="A7" s="32" t="s">
        <v>7</v>
      </c>
      <c r="F7" s="34"/>
      <c r="G7" s="34"/>
      <c r="H7" s="34"/>
      <c r="I7" s="34"/>
      <c r="J7" s="36"/>
    </row>
    <row r="8" spans="1:10" ht="13.5" customHeight="1" x14ac:dyDescent="0.3">
      <c r="A8" s="32"/>
      <c r="F8" s="37"/>
      <c r="G8" s="37"/>
      <c r="H8" s="37"/>
      <c r="I8" s="37"/>
      <c r="J8" s="38"/>
    </row>
    <row r="9" spans="1:10" ht="13.5" customHeight="1" x14ac:dyDescent="0.3">
      <c r="A9" s="39" t="s">
        <v>6</v>
      </c>
      <c r="F9" s="37"/>
      <c r="G9" s="37"/>
      <c r="H9" s="37"/>
      <c r="I9" s="37"/>
      <c r="J9" s="37"/>
    </row>
    <row r="10" spans="1:10" ht="13.5" customHeight="1" x14ac:dyDescent="0.3">
      <c r="A10" s="33" t="s">
        <v>25</v>
      </c>
      <c r="F10" s="43">
        <f>'Afzonderlijke posten'!I9</f>
        <v>0</v>
      </c>
      <c r="G10" s="37"/>
      <c r="H10" s="37"/>
      <c r="I10" s="43">
        <f>'Afzonderlijke posten'!K9</f>
        <v>330</v>
      </c>
      <c r="J10" s="37"/>
    </row>
    <row r="11" spans="1:10" ht="13.5" customHeight="1" x14ac:dyDescent="0.3">
      <c r="A11" s="33" t="s">
        <v>11</v>
      </c>
      <c r="F11" s="43">
        <f>'Afzonderlijke posten'!I23</f>
        <v>0</v>
      </c>
      <c r="G11" s="37"/>
      <c r="H11" s="37"/>
      <c r="I11" s="43">
        <f>'Afzonderlijke posten'!K23</f>
        <v>306.87</v>
      </c>
      <c r="J11" s="37"/>
    </row>
    <row r="12" spans="1:10" ht="13.5" customHeight="1" x14ac:dyDescent="0.3">
      <c r="A12" s="33" t="s">
        <v>4</v>
      </c>
      <c r="F12" s="44">
        <f>'Afzonderlijke posten'!I37</f>
        <v>471199.22000000003</v>
      </c>
      <c r="G12" s="37"/>
      <c r="H12" s="37"/>
      <c r="I12" s="44">
        <f>'Afzonderlijke posten'!K37</f>
        <v>688396.71000000008</v>
      </c>
      <c r="J12" s="37"/>
    </row>
    <row r="13" spans="1:10" ht="13.5" customHeight="1" x14ac:dyDescent="0.3">
      <c r="F13" s="37"/>
      <c r="G13" s="45">
        <f>SUM(F10:F12)</f>
        <v>471199.22000000003</v>
      </c>
      <c r="H13" s="37"/>
      <c r="I13" s="37"/>
      <c r="J13" s="45">
        <f>SUM(I10:I12)</f>
        <v>689033.58000000007</v>
      </c>
    </row>
    <row r="14" spans="1:10" ht="13.5" customHeight="1" x14ac:dyDescent="0.3">
      <c r="F14" s="37"/>
      <c r="G14" s="37"/>
      <c r="H14" s="37"/>
      <c r="I14" s="37"/>
      <c r="J14" s="37"/>
    </row>
    <row r="15" spans="1:10" ht="13.5" customHeight="1" thickBot="1" x14ac:dyDescent="0.35">
      <c r="F15" s="37"/>
      <c r="G15" s="46">
        <f>SUM(G9:G14)</f>
        <v>471199.22000000003</v>
      </c>
      <c r="H15" s="37"/>
      <c r="I15" s="37"/>
      <c r="J15" s="46">
        <f>SUM(J9:J14)</f>
        <v>689033.58000000007</v>
      </c>
    </row>
    <row r="16" spans="1:10" ht="13.5" customHeight="1" thickTop="1" x14ac:dyDescent="0.3">
      <c r="F16" s="37"/>
      <c r="G16" s="37"/>
      <c r="H16" s="37"/>
      <c r="I16" s="37"/>
      <c r="J16" s="37"/>
    </row>
    <row r="17" spans="1:14" ht="13.5" customHeight="1" x14ac:dyDescent="0.3">
      <c r="F17" s="37"/>
      <c r="G17" s="37"/>
      <c r="H17" s="37"/>
      <c r="I17" s="37"/>
      <c r="J17" s="37"/>
    </row>
    <row r="18" spans="1:14" ht="13.5" customHeight="1" x14ac:dyDescent="0.3">
      <c r="A18" s="32" t="s">
        <v>8</v>
      </c>
      <c r="F18" s="37"/>
      <c r="G18" s="37"/>
      <c r="H18" s="37"/>
      <c r="I18" s="37"/>
      <c r="J18" s="37"/>
    </row>
    <row r="19" spans="1:14" ht="13.5" customHeight="1" x14ac:dyDescent="0.3">
      <c r="F19" s="37"/>
      <c r="G19" s="37"/>
      <c r="H19" s="37"/>
      <c r="I19" s="37"/>
      <c r="J19" s="37"/>
    </row>
    <row r="20" spans="1:14" ht="13.5" customHeight="1" x14ac:dyDescent="0.3">
      <c r="A20" s="39" t="s">
        <v>5</v>
      </c>
      <c r="F20" s="37"/>
      <c r="G20" s="37"/>
      <c r="H20" s="37"/>
      <c r="I20" s="37"/>
      <c r="J20" s="37"/>
    </row>
    <row r="21" spans="1:14" ht="13.5" customHeight="1" x14ac:dyDescent="0.3">
      <c r="A21" s="33" t="s">
        <v>32</v>
      </c>
      <c r="F21" s="43">
        <f>'Afzonderlijke posten'!I43</f>
        <v>364771.55</v>
      </c>
      <c r="G21" s="37"/>
      <c r="H21" s="37"/>
      <c r="I21" s="43">
        <f>'Afzonderlijke posten'!K43</f>
        <v>552606.62</v>
      </c>
      <c r="J21" s="37"/>
    </row>
    <row r="22" spans="1:14" ht="13.5" customHeight="1" x14ac:dyDescent="0.3">
      <c r="A22" s="33" t="s">
        <v>76</v>
      </c>
      <c r="F22" s="43">
        <f>'Afzonderlijke posten'!I64</f>
        <v>106250</v>
      </c>
      <c r="G22" s="37"/>
      <c r="H22" s="37"/>
      <c r="I22" s="43">
        <f>'Afzonderlijke posten'!K64</f>
        <v>136250</v>
      </c>
      <c r="J22" s="37"/>
    </row>
    <row r="23" spans="1:14" ht="13.5" customHeight="1" x14ac:dyDescent="0.3">
      <c r="F23" s="37"/>
      <c r="G23" s="45">
        <f>SUM(F21:F22)</f>
        <v>471021.55</v>
      </c>
      <c r="H23" s="37"/>
      <c r="I23" s="37"/>
      <c r="J23" s="45">
        <f>SUM(I21:I22)</f>
        <v>688856.62</v>
      </c>
      <c r="K23" s="37"/>
      <c r="L23" s="37"/>
      <c r="M23" s="37"/>
      <c r="N23" s="37"/>
    </row>
    <row r="24" spans="1:14" ht="13.5" customHeight="1" x14ac:dyDescent="0.3">
      <c r="F24" s="37"/>
      <c r="G24" s="37"/>
      <c r="H24" s="37"/>
      <c r="I24" s="37"/>
      <c r="J24" s="37"/>
    </row>
    <row r="25" spans="1:14" ht="13.5" customHeight="1" x14ac:dyDescent="0.3">
      <c r="F25" s="37"/>
      <c r="G25" s="37"/>
      <c r="H25" s="37"/>
      <c r="I25" s="37"/>
      <c r="J25" s="37"/>
      <c r="K25" s="37"/>
    </row>
    <row r="26" spans="1:14" ht="13.5" customHeight="1" x14ac:dyDescent="0.3">
      <c r="A26" s="39" t="s">
        <v>21</v>
      </c>
      <c r="F26" s="37"/>
      <c r="G26" s="37"/>
      <c r="H26" s="37"/>
      <c r="I26" s="37"/>
      <c r="J26" s="37"/>
    </row>
    <row r="27" spans="1:14" ht="13.5" customHeight="1" x14ac:dyDescent="0.3">
      <c r="A27" s="33" t="s">
        <v>22</v>
      </c>
      <c r="F27" s="44">
        <f>'Afzonderlijke posten'!I82</f>
        <v>177.5</v>
      </c>
      <c r="G27" s="37"/>
      <c r="H27" s="37"/>
      <c r="I27" s="44">
        <f>'Afzonderlijke posten'!K82</f>
        <v>177.78</v>
      </c>
      <c r="J27" s="37"/>
    </row>
    <row r="28" spans="1:14" ht="13.5" customHeight="1" x14ac:dyDescent="0.3">
      <c r="F28" s="37"/>
      <c r="G28" s="45">
        <f>SUM(F27:F27)</f>
        <v>177.5</v>
      </c>
      <c r="H28" s="37"/>
      <c r="I28" s="37"/>
      <c r="J28" s="45">
        <f>SUM(I27:I27)</f>
        <v>177.78</v>
      </c>
    </row>
    <row r="29" spans="1:14" ht="13.5" customHeight="1" x14ac:dyDescent="0.3">
      <c r="F29" s="37"/>
      <c r="G29" s="37"/>
      <c r="H29" s="37"/>
      <c r="I29" s="37"/>
      <c r="J29" s="37"/>
    </row>
    <row r="30" spans="1:14" ht="13.5" customHeight="1" x14ac:dyDescent="0.3">
      <c r="F30" s="37"/>
      <c r="G30" s="37"/>
      <c r="H30" s="37"/>
      <c r="I30" s="37"/>
      <c r="J30" s="37"/>
    </row>
    <row r="31" spans="1:14" ht="13.5" customHeight="1" x14ac:dyDescent="0.3">
      <c r="F31" s="37"/>
      <c r="G31" s="37"/>
      <c r="H31" s="37"/>
      <c r="I31" s="37"/>
      <c r="J31" s="37"/>
    </row>
    <row r="32" spans="1:14" ht="13.5" customHeight="1" thickBot="1" x14ac:dyDescent="0.35">
      <c r="F32" s="37"/>
      <c r="G32" s="46">
        <f>SUM(G23:G31)</f>
        <v>471199.05</v>
      </c>
      <c r="H32" s="37"/>
      <c r="I32" s="37"/>
      <c r="J32" s="46">
        <f>SUM(J23:J31)</f>
        <v>689034.4</v>
      </c>
    </row>
    <row r="33" spans="1:10" ht="13.5" customHeight="1" thickTop="1" x14ac:dyDescent="0.3">
      <c r="F33" s="37"/>
      <c r="G33" s="37"/>
      <c r="H33" s="37"/>
      <c r="I33" s="37"/>
      <c r="J33" s="37"/>
    </row>
    <row r="34" spans="1:10" ht="13.5" customHeight="1" x14ac:dyDescent="0.3">
      <c r="F34" s="37"/>
      <c r="G34" s="37"/>
      <c r="H34" s="37"/>
      <c r="I34" s="37"/>
      <c r="J34" s="37"/>
    </row>
    <row r="35" spans="1:10" ht="13.5" customHeight="1" x14ac:dyDescent="0.3">
      <c r="F35" s="37"/>
      <c r="G35" s="37"/>
      <c r="H35" s="37"/>
      <c r="I35" s="37"/>
      <c r="J35" s="37"/>
    </row>
    <row r="36" spans="1:10" ht="13.5" customHeight="1" x14ac:dyDescent="0.3">
      <c r="A36" s="32" t="s">
        <v>128</v>
      </c>
      <c r="F36" s="37"/>
      <c r="G36" s="37"/>
      <c r="H36" s="37"/>
      <c r="I36" s="37"/>
      <c r="J36" s="37"/>
    </row>
    <row r="37" spans="1:10" ht="13.5" customHeight="1" x14ac:dyDescent="0.3">
      <c r="A37" s="32"/>
      <c r="F37" s="34"/>
      <c r="G37" s="34"/>
      <c r="H37" s="34"/>
      <c r="I37" s="34"/>
      <c r="J37" s="34"/>
    </row>
    <row r="38" spans="1:10" ht="13.5" customHeight="1" x14ac:dyDescent="0.3">
      <c r="A38" s="32"/>
      <c r="F38" s="34"/>
      <c r="G38" s="34"/>
      <c r="H38" s="34"/>
      <c r="I38" s="34"/>
      <c r="J38" s="34"/>
    </row>
    <row r="39" spans="1:10" ht="13" x14ac:dyDescent="0.3">
      <c r="A39" s="32"/>
      <c r="F39" s="34"/>
      <c r="G39" s="41">
        <v>2025</v>
      </c>
      <c r="H39" s="34"/>
      <c r="I39" s="34"/>
      <c r="J39" s="41">
        <v>2024</v>
      </c>
    </row>
    <row r="40" spans="1:10" ht="13.5" customHeight="1" x14ac:dyDescent="0.3">
      <c r="A40" s="32"/>
      <c r="F40" s="34"/>
      <c r="G40" s="35" t="s">
        <v>2</v>
      </c>
      <c r="H40" s="34"/>
      <c r="I40" s="34"/>
      <c r="J40" s="35" t="s">
        <v>2</v>
      </c>
    </row>
    <row r="41" spans="1:10" ht="13.5" customHeight="1" x14ac:dyDescent="0.3">
      <c r="A41" s="32" t="s">
        <v>38</v>
      </c>
      <c r="F41" s="37"/>
      <c r="G41" s="37"/>
      <c r="H41" s="37"/>
      <c r="I41" s="37"/>
      <c r="J41" s="37"/>
    </row>
    <row r="42" spans="1:10" ht="13.5" customHeight="1" x14ac:dyDescent="0.3">
      <c r="A42" s="33" t="s">
        <v>39</v>
      </c>
      <c r="F42" s="43">
        <f>'Afzonderlijke posten'!I91</f>
        <v>46335</v>
      </c>
      <c r="G42" s="37"/>
      <c r="H42" s="37"/>
      <c r="I42" s="43">
        <f>'Afzonderlijke posten'!K91</f>
        <v>50469</v>
      </c>
      <c r="J42" s="37"/>
    </row>
    <row r="43" spans="1:10" ht="13.5" customHeight="1" x14ac:dyDescent="0.3">
      <c r="A43" s="33" t="s">
        <v>72</v>
      </c>
      <c r="F43" s="43">
        <f>'Afzonderlijke posten'!I102</f>
        <v>68160.7</v>
      </c>
      <c r="G43" s="37"/>
      <c r="H43" s="37"/>
      <c r="I43" s="43">
        <f>'Afzonderlijke posten'!K102</f>
        <v>54000</v>
      </c>
      <c r="J43" s="37"/>
    </row>
    <row r="44" spans="1:10" ht="13.5" customHeight="1" x14ac:dyDescent="0.3">
      <c r="A44" s="33" t="s">
        <v>114</v>
      </c>
      <c r="F44" s="43">
        <f>'Afzonderlijke posten'!I111</f>
        <v>0</v>
      </c>
      <c r="G44" s="37"/>
      <c r="H44" s="37"/>
      <c r="I44" s="43">
        <f>'Afzonderlijke posten'!K111</f>
        <v>0</v>
      </c>
      <c r="J44" s="37"/>
    </row>
    <row r="45" spans="1:10" ht="13.5" customHeight="1" x14ac:dyDescent="0.3">
      <c r="A45" s="33" t="s">
        <v>48</v>
      </c>
      <c r="F45" s="44">
        <f>'Afzonderlijke posten'!I118</f>
        <v>9772.31</v>
      </c>
      <c r="G45" s="37"/>
      <c r="H45" s="37"/>
      <c r="I45" s="44">
        <f>'Afzonderlijke posten'!K118</f>
        <v>1071.1300000000001</v>
      </c>
      <c r="J45" s="37"/>
    </row>
    <row r="46" spans="1:10" ht="13.5" customHeight="1" x14ac:dyDescent="0.3">
      <c r="A46" s="42" t="s">
        <v>43</v>
      </c>
      <c r="F46" s="37"/>
      <c r="G46" s="44">
        <f>SUM(F42:F45)</f>
        <v>124268.01</v>
      </c>
      <c r="H46" s="37"/>
      <c r="I46" s="37"/>
      <c r="J46" s="44">
        <f>SUM(I42:I45)</f>
        <v>105540.13</v>
      </c>
    </row>
    <row r="47" spans="1:10" ht="13.5" customHeight="1" x14ac:dyDescent="0.3">
      <c r="A47" s="42"/>
      <c r="F47" s="37"/>
      <c r="G47" s="37"/>
      <c r="H47" s="37"/>
      <c r="I47" s="37"/>
      <c r="J47" s="37"/>
    </row>
    <row r="48" spans="1:10" ht="13.5" customHeight="1" x14ac:dyDescent="0.3">
      <c r="F48" s="37"/>
      <c r="G48" s="37"/>
      <c r="H48" s="37"/>
      <c r="I48" s="37"/>
      <c r="J48" s="37"/>
    </row>
    <row r="49" spans="1:10" ht="13.5" customHeight="1" x14ac:dyDescent="0.3">
      <c r="A49" s="32" t="s">
        <v>41</v>
      </c>
      <c r="F49" s="37"/>
      <c r="G49" s="37"/>
      <c r="H49" s="37"/>
      <c r="I49" s="37"/>
      <c r="J49" s="37"/>
    </row>
    <row r="50" spans="1:10" ht="13.5" customHeight="1" x14ac:dyDescent="0.3">
      <c r="A50" s="39" t="s">
        <v>42</v>
      </c>
      <c r="F50" s="37"/>
      <c r="G50" s="37"/>
      <c r="H50" s="37"/>
      <c r="I50" s="37"/>
      <c r="J50" s="37"/>
    </row>
    <row r="51" spans="1:10" ht="13.5" customHeight="1" x14ac:dyDescent="0.3">
      <c r="A51" s="33" t="s">
        <v>75</v>
      </c>
      <c r="F51" s="43">
        <f>'Afzonderlijke posten'!I128</f>
        <v>300000</v>
      </c>
      <c r="G51" s="37"/>
      <c r="H51" s="37"/>
      <c r="I51" s="43">
        <f>'Afzonderlijke posten'!K128</f>
        <v>50000</v>
      </c>
      <c r="J51" s="37"/>
    </row>
    <row r="52" spans="1:10" ht="13.5" customHeight="1" x14ac:dyDescent="0.3">
      <c r="A52" s="33" t="s">
        <v>85</v>
      </c>
      <c r="F52" s="43">
        <f>'Afzonderlijke posten'!I129</f>
        <v>0</v>
      </c>
      <c r="G52" s="37"/>
      <c r="H52" s="37"/>
      <c r="I52" s="43">
        <f>'Afzonderlijke posten'!K129</f>
        <v>0</v>
      </c>
      <c r="J52" s="37"/>
    </row>
    <row r="53" spans="1:10" ht="13.5" customHeight="1" x14ac:dyDescent="0.3">
      <c r="A53" s="39" t="s">
        <v>44</v>
      </c>
      <c r="F53" s="37"/>
      <c r="G53" s="45">
        <f>SUM(F51:F52)</f>
        <v>300000</v>
      </c>
      <c r="H53" s="37"/>
      <c r="I53" s="37"/>
      <c r="J53" s="45">
        <f>SUM(I51:I52)</f>
        <v>50000</v>
      </c>
    </row>
    <row r="54" spans="1:10" ht="13.5" customHeight="1" x14ac:dyDescent="0.3">
      <c r="F54" s="37"/>
      <c r="G54" s="37"/>
      <c r="H54" s="37"/>
      <c r="I54" s="37"/>
      <c r="J54" s="37"/>
    </row>
    <row r="55" spans="1:10" ht="13.5" customHeight="1" x14ac:dyDescent="0.3">
      <c r="A55" s="39" t="s">
        <v>12</v>
      </c>
      <c r="F55" s="37"/>
      <c r="G55" s="37"/>
      <c r="H55" s="37"/>
      <c r="I55" s="37"/>
      <c r="J55" s="37"/>
    </row>
    <row r="56" spans="1:10" ht="13.5" customHeight="1" x14ac:dyDescent="0.3">
      <c r="A56" s="33" t="s">
        <v>45</v>
      </c>
      <c r="F56" s="43">
        <f>'Afzonderlijke posten'!I142</f>
        <v>4355.12</v>
      </c>
      <c r="G56" s="37"/>
      <c r="H56" s="37"/>
      <c r="I56" s="43">
        <f>'Afzonderlijke posten'!K142</f>
        <v>4796.87</v>
      </c>
      <c r="J56" s="37"/>
    </row>
    <row r="57" spans="1:10" ht="13.5" customHeight="1" x14ac:dyDescent="0.3">
      <c r="A57" s="33" t="s">
        <v>51</v>
      </c>
      <c r="F57" s="44">
        <f>'Afzonderlijke posten'!I143</f>
        <v>7216.37</v>
      </c>
      <c r="G57" s="37"/>
      <c r="H57" s="37"/>
      <c r="I57" s="44">
        <f>'Afzonderlijke posten'!K143</f>
        <v>4337.6400000000003</v>
      </c>
      <c r="J57" s="37"/>
    </row>
    <row r="58" spans="1:10" ht="13.5" customHeight="1" x14ac:dyDescent="0.3">
      <c r="A58" s="39" t="s">
        <v>46</v>
      </c>
      <c r="F58" s="37"/>
      <c r="G58" s="45">
        <f>SUM(F56:F57)</f>
        <v>11571.49</v>
      </c>
      <c r="H58" s="37"/>
      <c r="I58" s="37"/>
      <c r="J58" s="45">
        <f>SUM(I56:I57)</f>
        <v>9134.51</v>
      </c>
    </row>
    <row r="59" spans="1:10" ht="13.5" customHeight="1" x14ac:dyDescent="0.3">
      <c r="A59" s="33" t="s">
        <v>129</v>
      </c>
      <c r="F59" s="37"/>
      <c r="G59" s="37">
        <f>'Afzonderlijke posten'!I149</f>
        <v>531.59</v>
      </c>
      <c r="H59" s="37"/>
      <c r="I59" s="37"/>
      <c r="J59" s="37"/>
    </row>
    <row r="60" spans="1:10" ht="13.5" customHeight="1" x14ac:dyDescent="0.3">
      <c r="A60" s="42" t="s">
        <v>47</v>
      </c>
      <c r="F60" s="37"/>
      <c r="G60" s="47">
        <f>SUM(G53:G59)</f>
        <v>312103.08</v>
      </c>
      <c r="H60" s="37"/>
      <c r="I60" s="37"/>
      <c r="J60" s="47">
        <f>SUM(J53:J59)</f>
        <v>59134.51</v>
      </c>
    </row>
    <row r="61" spans="1:10" ht="13.5" customHeight="1" x14ac:dyDescent="0.3">
      <c r="F61" s="37"/>
      <c r="G61" s="37"/>
      <c r="H61" s="37"/>
      <c r="I61" s="37"/>
      <c r="J61" s="37"/>
    </row>
    <row r="62" spans="1:10" ht="13.5" customHeight="1" x14ac:dyDescent="0.3">
      <c r="F62" s="37"/>
      <c r="G62" s="37"/>
      <c r="H62" s="37"/>
      <c r="I62" s="37"/>
      <c r="J62" s="37"/>
    </row>
    <row r="63" spans="1:10" ht="13.5" customHeight="1" thickBot="1" x14ac:dyDescent="0.35">
      <c r="A63" s="42" t="s">
        <v>80</v>
      </c>
      <c r="F63" s="37"/>
      <c r="G63" s="46">
        <f>G46-G60</f>
        <v>-187835.07</v>
      </c>
      <c r="H63" s="37"/>
      <c r="I63" s="37"/>
      <c r="J63" s="46">
        <f>J46-J60</f>
        <v>46405.62</v>
      </c>
    </row>
    <row r="64" spans="1:10" ht="13.5" customHeight="1" thickTop="1" x14ac:dyDescent="0.3">
      <c r="F64" s="37"/>
      <c r="G64" s="37"/>
      <c r="H64" s="37"/>
      <c r="I64" s="37"/>
      <c r="J64" s="37"/>
    </row>
    <row r="65" spans="6:10" ht="13.5" customHeight="1" x14ac:dyDescent="0.3">
      <c r="F65" s="34"/>
      <c r="G65" s="34"/>
      <c r="H65" s="34"/>
      <c r="I65" s="34"/>
      <c r="J65" s="34"/>
    </row>
    <row r="66" spans="6:10" ht="13.5" customHeight="1" x14ac:dyDescent="0.3">
      <c r="F66" s="34"/>
      <c r="G66" s="34"/>
      <c r="H66" s="34"/>
      <c r="I66" s="34"/>
      <c r="J66" s="34"/>
    </row>
  </sheetData>
  <sheetProtection algorithmName="SHA-512" hashValue="Zx8zE58K1cjlbve9sAysPmqKcd9v+TnB9RCD/Sn5GJJN0Al9T0z5D+kPUrj1uLB+JV0YDaVKsGVa0i7fWHuHTw==" saltValue="LMTbHKo+A19uU0g9FXKU4Q==" spinCount="100000" sheet="1" objects="1" scenarios="1"/>
  <mergeCells count="4">
    <mergeCell ref="F5:G5"/>
    <mergeCell ref="F6:G6"/>
    <mergeCell ref="I5:J5"/>
    <mergeCell ref="I6:J6"/>
  </mergeCells>
  <phoneticPr fontId="1" type="noConversion"/>
  <pageMargins left="0.6692913385826772" right="0.47244094488188981" top="0.98425196850393704" bottom="0.98425196850393704" header="0.51181102362204722" footer="0.51181102362204722"/>
  <pageSetup paperSize="9" scale="84" orientation="portrait" r:id="rId1"/>
  <headerFooter alignWithMargins="0">
    <oddHeader>&amp;C&amp;G</oddHeader>
  </headerFooter>
  <rowBreaks count="1" manualBreakCount="1">
    <brk id="35"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4"/>
  <sheetViews>
    <sheetView workbookViewId="0">
      <selection activeCell="A32" sqref="A32"/>
    </sheetView>
  </sheetViews>
  <sheetFormatPr defaultColWidth="9.26953125" defaultRowHeight="13.5" customHeight="1" x14ac:dyDescent="0.3"/>
  <cols>
    <col min="1" max="6" width="9.26953125" style="12"/>
    <col min="7" max="8" width="10.26953125" style="11" bestFit="1" customWidth="1"/>
    <col min="9" max="9" width="9.26953125" style="16"/>
    <col min="10" max="16384" width="9.26953125" style="12"/>
  </cols>
  <sheetData>
    <row r="1" spans="1:10" ht="13" x14ac:dyDescent="0.3">
      <c r="A1" s="91" t="s">
        <v>1</v>
      </c>
      <c r="B1" s="91"/>
      <c r="C1" s="91"/>
      <c r="D1" s="91"/>
      <c r="E1" s="91"/>
      <c r="F1" s="91"/>
      <c r="G1" s="91"/>
    </row>
    <row r="2" spans="1:10" ht="13.5" customHeight="1" x14ac:dyDescent="0.3">
      <c r="A2" s="17"/>
      <c r="B2" s="17"/>
      <c r="C2" s="17"/>
      <c r="D2" s="17"/>
      <c r="E2" s="17"/>
      <c r="F2" s="17"/>
      <c r="G2" s="18"/>
    </row>
    <row r="3" spans="1:10" ht="13.5" customHeight="1" x14ac:dyDescent="0.3">
      <c r="A3" s="17"/>
      <c r="B3" s="17"/>
      <c r="C3" s="17"/>
      <c r="D3" s="17"/>
      <c r="E3" s="17"/>
      <c r="F3" s="17"/>
      <c r="G3" s="18"/>
    </row>
    <row r="4" spans="1:10" ht="13.5" customHeight="1" x14ac:dyDescent="0.3">
      <c r="A4" s="13" t="s">
        <v>13</v>
      </c>
      <c r="G4" s="12"/>
      <c r="H4" s="12"/>
      <c r="I4" s="12"/>
    </row>
    <row r="5" spans="1:10" ht="13.5" customHeight="1" x14ac:dyDescent="0.3">
      <c r="G5" s="12"/>
      <c r="H5" s="12"/>
      <c r="I5" s="12"/>
    </row>
    <row r="6" spans="1:10" ht="13.5" customHeight="1" x14ac:dyDescent="0.3">
      <c r="A6" s="90" t="s">
        <v>74</v>
      </c>
      <c r="B6" s="90"/>
      <c r="C6" s="90"/>
      <c r="D6" s="90"/>
      <c r="E6" s="90"/>
      <c r="F6" s="90"/>
      <c r="G6" s="90"/>
      <c r="H6" s="90"/>
      <c r="I6" s="90"/>
      <c r="J6" s="14"/>
    </row>
    <row r="7" spans="1:10" ht="13.5" customHeight="1" x14ac:dyDescent="0.3">
      <c r="A7" s="90"/>
      <c r="B7" s="90"/>
      <c r="C7" s="90"/>
      <c r="D7" s="90"/>
      <c r="E7" s="90"/>
      <c r="F7" s="90"/>
      <c r="G7" s="90"/>
      <c r="H7" s="90"/>
      <c r="I7" s="90"/>
      <c r="J7" s="14"/>
    </row>
    <row r="8" spans="1:10" ht="13.5" customHeight="1" x14ac:dyDescent="0.3">
      <c r="A8" s="90"/>
      <c r="B8" s="90"/>
      <c r="C8" s="90"/>
      <c r="D8" s="90"/>
      <c r="E8" s="90"/>
      <c r="F8" s="90"/>
      <c r="G8" s="90"/>
      <c r="H8" s="90"/>
      <c r="I8" s="90"/>
      <c r="J8" s="14"/>
    </row>
    <row r="9" spans="1:10" ht="13.5" customHeight="1" x14ac:dyDescent="0.3">
      <c r="A9" s="90"/>
      <c r="B9" s="90"/>
      <c r="C9" s="90"/>
      <c r="D9" s="90"/>
      <c r="E9" s="90"/>
      <c r="F9" s="90"/>
      <c r="G9" s="90"/>
      <c r="H9" s="90"/>
      <c r="I9" s="90"/>
      <c r="J9" s="14"/>
    </row>
    <row r="10" spans="1:10" ht="13.5" customHeight="1" x14ac:dyDescent="0.3">
      <c r="A10" s="92" t="s">
        <v>67</v>
      </c>
      <c r="B10" s="92"/>
      <c r="C10" s="92"/>
      <c r="D10" s="92"/>
      <c r="E10" s="92"/>
      <c r="F10" s="92"/>
      <c r="G10" s="92"/>
      <c r="H10" s="92"/>
      <c r="I10" s="92"/>
      <c r="J10" s="14"/>
    </row>
    <row r="11" spans="1:10" ht="13.5" customHeight="1" x14ac:dyDescent="0.3">
      <c r="A11" s="92"/>
      <c r="B11" s="92"/>
      <c r="C11" s="92"/>
      <c r="D11" s="92"/>
      <c r="E11" s="92"/>
      <c r="F11" s="92"/>
      <c r="G11" s="92"/>
      <c r="H11" s="92"/>
      <c r="I11" s="92"/>
      <c r="J11" s="14"/>
    </row>
    <row r="12" spans="1:10" ht="13.5" customHeight="1" x14ac:dyDescent="0.3">
      <c r="A12" s="92"/>
      <c r="B12" s="92"/>
      <c r="C12" s="92"/>
      <c r="D12" s="92"/>
      <c r="E12" s="92"/>
      <c r="F12" s="92"/>
      <c r="G12" s="92"/>
      <c r="H12" s="92"/>
      <c r="I12" s="92"/>
      <c r="J12" s="14"/>
    </row>
    <row r="13" spans="1:10" ht="13.5" customHeight="1" x14ac:dyDescent="0.3">
      <c r="A13" s="15"/>
      <c r="B13" s="15"/>
      <c r="C13" s="15"/>
      <c r="D13" s="15"/>
      <c r="E13" s="15"/>
      <c r="F13" s="15"/>
      <c r="G13" s="15"/>
      <c r="H13" s="15"/>
      <c r="I13" s="15"/>
      <c r="J13" s="14"/>
    </row>
    <row r="14" spans="1:10" ht="13.5" customHeight="1" x14ac:dyDescent="0.3">
      <c r="A14" s="90" t="s">
        <v>68</v>
      </c>
      <c r="B14" s="90"/>
      <c r="C14" s="90"/>
      <c r="D14" s="90"/>
      <c r="E14" s="90"/>
      <c r="F14" s="90"/>
      <c r="G14" s="90"/>
      <c r="H14" s="90"/>
      <c r="I14" s="90"/>
    </row>
    <row r="15" spans="1:10" ht="13.5" customHeight="1" x14ac:dyDescent="0.3">
      <c r="A15" s="90"/>
      <c r="B15" s="90"/>
      <c r="C15" s="90"/>
      <c r="D15" s="90"/>
      <c r="E15" s="90"/>
      <c r="F15" s="90"/>
      <c r="G15" s="90"/>
      <c r="H15" s="90"/>
      <c r="I15" s="90"/>
    </row>
    <row r="16" spans="1:10" ht="13.5" customHeight="1" x14ac:dyDescent="0.3">
      <c r="A16" s="90"/>
      <c r="B16" s="90"/>
      <c r="C16" s="90"/>
      <c r="D16" s="90"/>
      <c r="E16" s="90"/>
      <c r="F16" s="90"/>
      <c r="G16" s="90"/>
      <c r="H16" s="90"/>
      <c r="I16" s="90"/>
    </row>
    <row r="17" spans="1:9" ht="13.5" customHeight="1" x14ac:dyDescent="0.3">
      <c r="A17" s="14"/>
      <c r="B17" s="14"/>
      <c r="C17" s="14"/>
      <c r="D17" s="14"/>
      <c r="E17" s="14"/>
      <c r="F17" s="14"/>
      <c r="G17" s="14"/>
      <c r="H17" s="14"/>
      <c r="I17" s="14"/>
    </row>
    <row r="18" spans="1:9" ht="13.5" customHeight="1" x14ac:dyDescent="0.3">
      <c r="A18" s="15"/>
      <c r="B18" s="15"/>
      <c r="C18" s="15"/>
      <c r="D18" s="15"/>
      <c r="E18" s="15"/>
      <c r="F18" s="15"/>
      <c r="G18" s="15"/>
      <c r="H18" s="15"/>
      <c r="I18" s="15"/>
    </row>
    <row r="19" spans="1:9" ht="13.5" customHeight="1" x14ac:dyDescent="0.3">
      <c r="A19" s="13" t="s">
        <v>15</v>
      </c>
      <c r="B19" s="15"/>
      <c r="C19" s="15"/>
      <c r="D19" s="15"/>
      <c r="E19" s="15"/>
      <c r="F19" s="15"/>
      <c r="G19" s="15"/>
      <c r="H19" s="15"/>
      <c r="I19" s="15"/>
    </row>
    <row r="21" spans="1:9" ht="13.5" customHeight="1" x14ac:dyDescent="0.3">
      <c r="A21" s="90" t="s">
        <v>23</v>
      </c>
      <c r="B21" s="90"/>
      <c r="C21" s="90"/>
      <c r="D21" s="90"/>
      <c r="E21" s="90"/>
      <c r="F21" s="90"/>
      <c r="G21" s="90"/>
      <c r="H21" s="90"/>
      <c r="I21" s="90"/>
    </row>
    <row r="22" spans="1:9" ht="13.5" customHeight="1" x14ac:dyDescent="0.3">
      <c r="A22" s="15"/>
      <c r="B22" s="15"/>
      <c r="C22" s="15"/>
      <c r="D22" s="15"/>
      <c r="E22" s="15"/>
      <c r="F22" s="15"/>
      <c r="G22" s="15"/>
      <c r="H22" s="15"/>
      <c r="I22" s="15"/>
    </row>
    <row r="23" spans="1:9" ht="13.5" customHeight="1" x14ac:dyDescent="0.3">
      <c r="A23" s="90" t="s">
        <v>69</v>
      </c>
      <c r="B23" s="90"/>
      <c r="C23" s="90"/>
      <c r="D23" s="90"/>
      <c r="E23" s="90"/>
      <c r="F23" s="90"/>
      <c r="G23" s="90"/>
      <c r="H23" s="90"/>
      <c r="I23" s="90"/>
    </row>
    <row r="24" spans="1:9" ht="13.5" customHeight="1" x14ac:dyDescent="0.3">
      <c r="A24" s="90"/>
      <c r="B24" s="90"/>
      <c r="C24" s="90"/>
      <c r="D24" s="90"/>
      <c r="E24" s="90"/>
      <c r="F24" s="90"/>
      <c r="G24" s="90"/>
      <c r="H24" s="90"/>
      <c r="I24" s="90"/>
    </row>
    <row r="25" spans="1:9" ht="13.5" customHeight="1" x14ac:dyDescent="0.3">
      <c r="A25" s="15"/>
      <c r="B25" s="15"/>
      <c r="C25" s="15"/>
      <c r="D25" s="15"/>
      <c r="E25" s="15"/>
      <c r="F25" s="15"/>
      <c r="G25" s="15"/>
      <c r="H25" s="15"/>
      <c r="I25" s="15"/>
    </row>
    <row r="26" spans="1:9" ht="13.5" customHeight="1" x14ac:dyDescent="0.3">
      <c r="A26" s="90" t="s">
        <v>14</v>
      </c>
      <c r="B26" s="90"/>
      <c r="C26" s="90"/>
      <c r="D26" s="90"/>
      <c r="E26" s="90"/>
      <c r="F26" s="90"/>
      <c r="G26" s="90"/>
      <c r="H26" s="90"/>
      <c r="I26" s="90"/>
    </row>
    <row r="27" spans="1:9" ht="13.5" customHeight="1" x14ac:dyDescent="0.3">
      <c r="A27" s="90"/>
      <c r="B27" s="90"/>
      <c r="C27" s="90"/>
      <c r="D27" s="90"/>
      <c r="E27" s="90"/>
      <c r="F27" s="90"/>
      <c r="G27" s="90"/>
      <c r="H27" s="90"/>
      <c r="I27" s="90"/>
    </row>
    <row r="30" spans="1:9" ht="13.5" customHeight="1" x14ac:dyDescent="0.3">
      <c r="A30" s="13" t="s">
        <v>16</v>
      </c>
      <c r="B30" s="15"/>
      <c r="C30" s="15"/>
      <c r="D30" s="15"/>
      <c r="E30" s="15"/>
      <c r="F30" s="15"/>
      <c r="G30" s="15"/>
      <c r="H30" s="15"/>
      <c r="I30" s="15"/>
    </row>
    <row r="32" spans="1:9" ht="13.5" customHeight="1" x14ac:dyDescent="0.3">
      <c r="A32" s="90" t="s">
        <v>17</v>
      </c>
      <c r="B32" s="90"/>
      <c r="C32" s="90"/>
      <c r="D32" s="90"/>
      <c r="E32" s="90"/>
      <c r="F32" s="90"/>
      <c r="G32" s="90"/>
      <c r="H32" s="90"/>
      <c r="I32" s="90"/>
    </row>
    <row r="33" spans="1:9" ht="13.5" customHeight="1" x14ac:dyDescent="0.3">
      <c r="A33" s="90"/>
      <c r="B33" s="90"/>
      <c r="C33" s="90"/>
      <c r="D33" s="90"/>
      <c r="E33" s="90"/>
      <c r="F33" s="90"/>
      <c r="G33" s="90"/>
      <c r="H33" s="90"/>
      <c r="I33" s="90"/>
    </row>
    <row r="36" spans="1:9" ht="13.5" customHeight="1" x14ac:dyDescent="0.3">
      <c r="A36" s="13" t="s">
        <v>18</v>
      </c>
      <c r="B36" s="15"/>
      <c r="C36" s="15"/>
      <c r="D36" s="15"/>
      <c r="E36" s="15"/>
      <c r="F36" s="15"/>
      <c r="G36" s="15"/>
      <c r="H36" s="15"/>
      <c r="I36" s="15"/>
    </row>
    <row r="38" spans="1:9" ht="13.5" customHeight="1" x14ac:dyDescent="0.3">
      <c r="A38" s="90" t="s">
        <v>19</v>
      </c>
      <c r="B38" s="90"/>
      <c r="C38" s="90"/>
      <c r="D38" s="90"/>
      <c r="E38" s="90"/>
      <c r="F38" s="90"/>
      <c r="G38" s="90"/>
      <c r="H38" s="90"/>
      <c r="I38" s="90"/>
    </row>
    <row r="39" spans="1:9" ht="13.5" customHeight="1" x14ac:dyDescent="0.3">
      <c r="A39" s="90"/>
      <c r="B39" s="90"/>
      <c r="C39" s="90"/>
      <c r="D39" s="90"/>
      <c r="E39" s="90"/>
      <c r="F39" s="90"/>
      <c r="G39" s="90"/>
      <c r="H39" s="90"/>
      <c r="I39" s="90"/>
    </row>
    <row r="41" spans="1:9" ht="13.5" customHeight="1" x14ac:dyDescent="0.3">
      <c r="A41" s="13" t="s">
        <v>52</v>
      </c>
      <c r="B41" s="15"/>
      <c r="C41" s="15"/>
      <c r="D41" s="15"/>
      <c r="E41" s="15"/>
      <c r="F41" s="15"/>
      <c r="G41" s="15"/>
      <c r="H41" s="15"/>
      <c r="I41" s="15"/>
    </row>
    <row r="43" spans="1:9" ht="13.5" customHeight="1" x14ac:dyDescent="0.3">
      <c r="A43" s="90" t="s">
        <v>53</v>
      </c>
      <c r="B43" s="90"/>
      <c r="C43" s="90"/>
      <c r="D43" s="90"/>
      <c r="E43" s="90"/>
      <c r="F43" s="90"/>
      <c r="G43" s="90"/>
      <c r="H43" s="90"/>
      <c r="I43" s="90"/>
    </row>
    <row r="44" spans="1:9" ht="13.5" customHeight="1" x14ac:dyDescent="0.3">
      <c r="A44" s="90"/>
      <c r="B44" s="90"/>
      <c r="C44" s="90"/>
      <c r="D44" s="90"/>
      <c r="E44" s="90"/>
      <c r="F44" s="90"/>
      <c r="G44" s="90"/>
      <c r="H44" s="90"/>
      <c r="I44" s="90"/>
    </row>
  </sheetData>
  <mergeCells count="10">
    <mergeCell ref="A43:I44"/>
    <mergeCell ref="A38:I39"/>
    <mergeCell ref="A32:I33"/>
    <mergeCell ref="A6:I9"/>
    <mergeCell ref="A1:G1"/>
    <mergeCell ref="A21:I21"/>
    <mergeCell ref="A26:I27"/>
    <mergeCell ref="A10:I12"/>
    <mergeCell ref="A23:I24"/>
    <mergeCell ref="A14:I16"/>
  </mergeCells>
  <phoneticPr fontId="1" type="noConversion"/>
  <pageMargins left="0.6692913385826772" right="0.47244094488188981" top="0.98425196850393704" bottom="0.98425196850393704" header="0.51181102362204722" footer="0.51181102362204722"/>
  <pageSetup paperSize="9" orientation="portrait" r:id="rId1"/>
  <headerFooter alignWithMargins="0">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59"/>
  <sheetViews>
    <sheetView topLeftCell="A145" workbookViewId="0">
      <selection activeCell="M150" sqref="M150"/>
    </sheetView>
  </sheetViews>
  <sheetFormatPr defaultColWidth="9.26953125" defaultRowHeight="13" x14ac:dyDescent="0.3"/>
  <cols>
    <col min="1" max="4" width="9.26953125" style="33"/>
    <col min="5" max="5" width="13.1796875" style="33" customWidth="1"/>
    <col min="6" max="6" width="2.453125" style="33" customWidth="1"/>
    <col min="7" max="7" width="10.26953125" style="33" customWidth="1"/>
    <col min="8" max="8" width="2.453125" style="33" customWidth="1"/>
    <col min="9" max="9" width="10.7265625" style="33" customWidth="1"/>
    <col min="10" max="10" width="2.453125" style="33" customWidth="1"/>
    <col min="11" max="11" width="10.7265625" style="33" customWidth="1"/>
    <col min="12" max="16384" width="9.26953125" style="33"/>
  </cols>
  <sheetData>
    <row r="1" spans="1:11" ht="13.5" customHeight="1" x14ac:dyDescent="0.3">
      <c r="A1" s="32" t="s">
        <v>9</v>
      </c>
    </row>
    <row r="2" spans="1:11" ht="13.5" customHeight="1" x14ac:dyDescent="0.3">
      <c r="A2" s="32"/>
    </row>
    <row r="3" spans="1:11" ht="13.5" customHeight="1" x14ac:dyDescent="0.3">
      <c r="A3" s="32"/>
    </row>
    <row r="4" spans="1:11" ht="13.5" customHeight="1" x14ac:dyDescent="0.3">
      <c r="A4" s="32"/>
    </row>
    <row r="5" spans="1:11" ht="13.5" customHeight="1" x14ac:dyDescent="0.3">
      <c r="A5" s="32"/>
      <c r="I5" s="48" t="s">
        <v>108</v>
      </c>
      <c r="J5" s="49"/>
      <c r="K5" s="48" t="s">
        <v>103</v>
      </c>
    </row>
    <row r="6" spans="1:11" ht="13.5" customHeight="1" x14ac:dyDescent="0.3">
      <c r="A6" s="32"/>
      <c r="I6" s="35" t="s">
        <v>2</v>
      </c>
      <c r="J6" s="36"/>
      <c r="K6" s="35" t="s">
        <v>2</v>
      </c>
    </row>
    <row r="7" spans="1:11" ht="13.5" customHeight="1" x14ac:dyDescent="0.3">
      <c r="A7" s="32"/>
      <c r="I7" s="35"/>
      <c r="J7" s="36"/>
      <c r="K7" s="35"/>
    </row>
    <row r="8" spans="1:11" ht="13.5" customHeight="1" x14ac:dyDescent="0.3">
      <c r="A8" s="96" t="s">
        <v>26</v>
      </c>
      <c r="B8" s="96"/>
      <c r="C8" s="96"/>
      <c r="D8" s="96"/>
      <c r="E8" s="96"/>
      <c r="F8" s="96"/>
      <c r="G8" s="96"/>
      <c r="H8" s="96"/>
      <c r="I8" s="96"/>
      <c r="J8" s="96"/>
      <c r="K8" s="96"/>
    </row>
    <row r="9" spans="1:11" ht="13.5" customHeight="1" thickBot="1" x14ac:dyDescent="0.35">
      <c r="A9" s="50" t="s">
        <v>27</v>
      </c>
      <c r="B9" s="50"/>
      <c r="C9" s="51"/>
      <c r="D9" s="52"/>
      <c r="E9" s="51"/>
      <c r="F9" s="52"/>
      <c r="I9" s="53">
        <v>0</v>
      </c>
      <c r="J9" s="37"/>
      <c r="K9" s="53">
        <v>330</v>
      </c>
    </row>
    <row r="10" spans="1:11" ht="13.5" customHeight="1" thickTop="1" x14ac:dyDescent="0.3">
      <c r="A10" s="97" t="s">
        <v>106</v>
      </c>
      <c r="B10" s="97"/>
      <c r="C10" s="97"/>
      <c r="D10" s="97"/>
      <c r="E10" s="97"/>
      <c r="F10" s="97"/>
      <c r="G10" s="97"/>
      <c r="H10" s="54"/>
      <c r="I10" s="54"/>
      <c r="J10" s="54"/>
      <c r="K10" s="54"/>
    </row>
    <row r="11" spans="1:11" ht="13.5" customHeight="1" x14ac:dyDescent="0.3">
      <c r="A11" s="97"/>
      <c r="B11" s="97"/>
      <c r="C11" s="97"/>
      <c r="D11" s="97"/>
      <c r="E11" s="97"/>
      <c r="F11" s="97"/>
      <c r="G11" s="97"/>
      <c r="H11" s="54"/>
      <c r="I11" s="54"/>
      <c r="J11" s="54"/>
      <c r="K11" s="54"/>
    </row>
    <row r="12" spans="1:11" ht="13.5" customHeight="1" x14ac:dyDescent="0.3">
      <c r="A12" s="97"/>
      <c r="B12" s="97"/>
      <c r="C12" s="97"/>
      <c r="D12" s="97"/>
      <c r="E12" s="97"/>
      <c r="F12" s="97"/>
      <c r="G12" s="97"/>
      <c r="H12" s="54"/>
      <c r="I12" s="54"/>
      <c r="J12" s="54"/>
      <c r="K12" s="54"/>
    </row>
    <row r="13" spans="1:11" ht="13.5" customHeight="1" x14ac:dyDescent="0.3">
      <c r="A13" s="97"/>
      <c r="B13" s="97"/>
      <c r="C13" s="97"/>
      <c r="D13" s="97"/>
      <c r="E13" s="97"/>
      <c r="F13" s="97"/>
      <c r="G13" s="97"/>
      <c r="H13" s="54"/>
      <c r="I13" s="54"/>
      <c r="J13" s="54"/>
      <c r="K13" s="54"/>
    </row>
    <row r="14" spans="1:11" ht="13.5" customHeight="1" x14ac:dyDescent="0.3">
      <c r="A14" s="97"/>
      <c r="B14" s="97"/>
      <c r="C14" s="97"/>
      <c r="D14" s="97"/>
      <c r="E14" s="97"/>
      <c r="F14" s="97"/>
      <c r="G14" s="97"/>
    </row>
    <row r="15" spans="1:11" ht="13.5" customHeight="1" x14ac:dyDescent="0.3">
      <c r="A15" s="55"/>
      <c r="B15" s="55"/>
      <c r="C15" s="55"/>
      <c r="D15" s="55"/>
      <c r="E15" s="55"/>
      <c r="F15" s="55"/>
      <c r="G15" s="55"/>
    </row>
    <row r="16" spans="1:11" ht="13.5" customHeight="1" x14ac:dyDescent="0.3">
      <c r="A16" s="55"/>
      <c r="B16" s="55"/>
      <c r="C16" s="55"/>
      <c r="D16" s="55"/>
      <c r="E16" s="55"/>
      <c r="F16" s="55"/>
      <c r="G16" s="55"/>
    </row>
    <row r="17" spans="1:11" ht="13.5" customHeight="1" x14ac:dyDescent="0.3"/>
    <row r="18" spans="1:11" ht="13.4" customHeight="1" x14ac:dyDescent="0.3">
      <c r="A18" s="96" t="s">
        <v>11</v>
      </c>
      <c r="B18" s="96"/>
      <c r="C18" s="96"/>
      <c r="D18" s="96"/>
      <c r="E18" s="96"/>
      <c r="F18" s="96"/>
      <c r="G18" s="96"/>
      <c r="H18" s="96"/>
      <c r="I18" s="96"/>
      <c r="J18" s="96"/>
      <c r="K18" s="96"/>
    </row>
    <row r="19" spans="1:11" ht="13.5" customHeight="1" x14ac:dyDescent="0.3">
      <c r="A19" s="56" t="s">
        <v>28</v>
      </c>
      <c r="B19" s="57"/>
      <c r="C19" s="57"/>
      <c r="D19" s="57"/>
      <c r="E19" s="57"/>
      <c r="F19" s="57"/>
      <c r="G19" s="57"/>
      <c r="H19" s="57"/>
      <c r="I19" s="37">
        <v>0</v>
      </c>
      <c r="K19" s="37">
        <v>0</v>
      </c>
    </row>
    <row r="20" spans="1:11" ht="13.5" customHeight="1" x14ac:dyDescent="0.3">
      <c r="A20" s="56" t="s">
        <v>29</v>
      </c>
      <c r="B20" s="57"/>
      <c r="C20" s="57"/>
      <c r="D20" s="57"/>
      <c r="E20" s="57"/>
      <c r="F20" s="57"/>
      <c r="G20" s="57"/>
      <c r="H20" s="57"/>
      <c r="I20" s="37">
        <v>0</v>
      </c>
      <c r="K20" s="37">
        <v>0</v>
      </c>
    </row>
    <row r="21" spans="1:11" ht="13.5" customHeight="1" x14ac:dyDescent="0.3">
      <c r="A21" s="56" t="s">
        <v>62</v>
      </c>
      <c r="B21" s="57"/>
      <c r="C21" s="57"/>
      <c r="D21" s="57"/>
      <c r="E21" s="57"/>
      <c r="F21" s="57"/>
      <c r="G21" s="57"/>
      <c r="H21" s="57"/>
      <c r="I21" s="37">
        <v>0</v>
      </c>
      <c r="K21" s="37">
        <v>0</v>
      </c>
    </row>
    <row r="22" spans="1:11" ht="13.5" customHeight="1" x14ac:dyDescent="0.3">
      <c r="A22" s="56" t="s">
        <v>37</v>
      </c>
      <c r="B22" s="57"/>
      <c r="C22" s="57"/>
      <c r="D22" s="57"/>
      <c r="E22" s="57"/>
      <c r="F22" s="57"/>
      <c r="G22" s="57"/>
      <c r="H22" s="57"/>
      <c r="I22" s="37">
        <v>0</v>
      </c>
      <c r="K22" s="37">
        <f>446.87-140</f>
        <v>306.87</v>
      </c>
    </row>
    <row r="23" spans="1:11" ht="13.5" customHeight="1" thickBot="1" x14ac:dyDescent="0.35">
      <c r="A23" s="50"/>
      <c r="B23" s="50"/>
      <c r="C23" s="51"/>
      <c r="D23" s="52"/>
      <c r="E23" s="51"/>
      <c r="F23" s="52"/>
      <c r="I23" s="40">
        <f>SUM(I19:I22)</f>
        <v>0</v>
      </c>
      <c r="J23" s="37"/>
      <c r="K23" s="40">
        <f>SUM(K19:K22)</f>
        <v>306.87</v>
      </c>
    </row>
    <row r="24" spans="1:11" ht="13.5" customHeight="1" thickTop="1" x14ac:dyDescent="0.3">
      <c r="A24" s="98" t="s">
        <v>20</v>
      </c>
      <c r="B24" s="98"/>
      <c r="C24" s="98"/>
      <c r="D24" s="98"/>
      <c r="E24" s="98"/>
      <c r="F24" s="98"/>
      <c r="G24" s="98"/>
      <c r="H24" s="54"/>
      <c r="I24" s="54"/>
      <c r="J24" s="54"/>
      <c r="K24" s="54"/>
    </row>
    <row r="25" spans="1:11" ht="13.5" customHeight="1" x14ac:dyDescent="0.3">
      <c r="A25" s="98"/>
      <c r="B25" s="98"/>
      <c r="C25" s="98"/>
      <c r="D25" s="98"/>
      <c r="E25" s="98"/>
      <c r="F25" s="98"/>
      <c r="G25" s="98"/>
      <c r="H25" s="54"/>
      <c r="I25" s="54"/>
      <c r="J25" s="54"/>
      <c r="K25" s="54"/>
    </row>
    <row r="26" spans="1:11" ht="13.5" customHeight="1" x14ac:dyDescent="0.3">
      <c r="A26" s="98"/>
      <c r="B26" s="98"/>
      <c r="C26" s="98"/>
      <c r="D26" s="98"/>
      <c r="E26" s="98"/>
      <c r="F26" s="98"/>
      <c r="G26" s="98"/>
      <c r="H26" s="54"/>
      <c r="I26" s="54"/>
      <c r="J26" s="54"/>
      <c r="K26" s="54"/>
    </row>
    <row r="27" spans="1:11" ht="13.5" customHeight="1" x14ac:dyDescent="0.3">
      <c r="A27" s="98"/>
      <c r="B27" s="98"/>
      <c r="C27" s="98"/>
      <c r="D27" s="98"/>
      <c r="E27" s="98"/>
      <c r="F27" s="98"/>
      <c r="G27" s="98"/>
      <c r="I27" s="37"/>
      <c r="J27" s="37"/>
      <c r="K27" s="37"/>
    </row>
    <row r="28" spans="1:11" ht="13.5" customHeight="1" x14ac:dyDescent="0.3">
      <c r="A28" s="58"/>
      <c r="B28" s="58"/>
      <c r="C28" s="58"/>
      <c r="D28" s="58"/>
      <c r="E28" s="58"/>
      <c r="F28" s="58"/>
      <c r="G28" s="58"/>
      <c r="I28" s="37"/>
      <c r="J28" s="37"/>
      <c r="K28" s="37"/>
    </row>
    <row r="29" spans="1:11" ht="13.5" customHeight="1" x14ac:dyDescent="0.3">
      <c r="A29" s="58"/>
      <c r="B29" s="58"/>
      <c r="C29" s="58"/>
      <c r="D29" s="58"/>
      <c r="E29" s="58"/>
      <c r="F29" s="58"/>
      <c r="G29" s="58"/>
      <c r="I29" s="37"/>
      <c r="J29" s="37"/>
      <c r="K29" s="37"/>
    </row>
    <row r="30" spans="1:11" ht="13.5" customHeight="1" x14ac:dyDescent="0.3">
      <c r="A30" s="32"/>
      <c r="B30" s="50"/>
      <c r="C30" s="59"/>
      <c r="D30" s="60"/>
      <c r="E30" s="60"/>
      <c r="F30" s="60"/>
      <c r="I30" s="61"/>
      <c r="J30" s="37"/>
      <c r="K30" s="61"/>
    </row>
    <row r="31" spans="1:11" ht="13.5" customHeight="1" x14ac:dyDescent="0.3">
      <c r="A31" s="32" t="s">
        <v>4</v>
      </c>
      <c r="B31" s="50"/>
      <c r="C31" s="59"/>
      <c r="D31" s="60"/>
      <c r="E31" s="60"/>
      <c r="F31" s="60"/>
      <c r="I31" s="61"/>
      <c r="J31" s="37"/>
      <c r="K31" s="61"/>
    </row>
    <row r="32" spans="1:11" ht="13.5" customHeight="1" x14ac:dyDescent="0.3">
      <c r="A32" s="33" t="s">
        <v>30</v>
      </c>
      <c r="B32" s="50"/>
      <c r="C32" s="59"/>
      <c r="D32" s="60"/>
      <c r="E32" s="60"/>
      <c r="F32" s="60"/>
      <c r="I32" s="37">
        <v>55965.41</v>
      </c>
      <c r="J32" s="37"/>
      <c r="K32" s="37">
        <v>133574.16</v>
      </c>
    </row>
    <row r="33" spans="1:11" ht="13.5" customHeight="1" x14ac:dyDescent="0.3">
      <c r="A33" s="33" t="s">
        <v>31</v>
      </c>
      <c r="B33" s="50"/>
      <c r="C33" s="59"/>
      <c r="D33" s="60"/>
      <c r="E33" s="60"/>
      <c r="F33" s="60"/>
      <c r="I33" s="37">
        <v>88673.04</v>
      </c>
      <c r="J33" s="37"/>
      <c r="K33" s="37">
        <v>128841.12</v>
      </c>
    </row>
    <row r="34" spans="1:11" ht="13.5" customHeight="1" x14ac:dyDescent="0.3">
      <c r="A34" s="33" t="s">
        <v>105</v>
      </c>
      <c r="B34" s="50"/>
      <c r="C34" s="50"/>
      <c r="D34" s="51"/>
      <c r="E34" s="51"/>
      <c r="F34" s="51"/>
      <c r="I34" s="37">
        <v>300000</v>
      </c>
      <c r="J34" s="37"/>
      <c r="K34" s="37">
        <v>400000</v>
      </c>
    </row>
    <row r="35" spans="1:11" ht="13.5" customHeight="1" x14ac:dyDescent="0.3">
      <c r="A35" s="33" t="s">
        <v>63</v>
      </c>
      <c r="B35" s="50"/>
      <c r="C35" s="50"/>
      <c r="D35" s="51"/>
      <c r="E35" s="51"/>
      <c r="F35" s="51"/>
      <c r="I35" s="37">
        <v>26282.25</v>
      </c>
      <c r="J35" s="37"/>
      <c r="K35" s="37">
        <f>25953.4-0.49</f>
        <v>25952.91</v>
      </c>
    </row>
    <row r="36" spans="1:11" ht="13.5" customHeight="1" x14ac:dyDescent="0.3">
      <c r="A36" s="33" t="s">
        <v>64</v>
      </c>
      <c r="B36" s="50"/>
      <c r="C36" s="50"/>
      <c r="D36" s="51"/>
      <c r="E36" s="51"/>
      <c r="F36" s="51"/>
      <c r="I36" s="37">
        <v>278.52</v>
      </c>
      <c r="J36" s="37"/>
      <c r="K36" s="37">
        <v>28.52</v>
      </c>
    </row>
    <row r="37" spans="1:11" ht="13.5" customHeight="1" thickBot="1" x14ac:dyDescent="0.35">
      <c r="A37" s="50"/>
      <c r="B37" s="50"/>
      <c r="C37" s="51"/>
      <c r="D37" s="51"/>
      <c r="E37" s="51"/>
      <c r="F37" s="51"/>
      <c r="I37" s="40">
        <f>SUM(I32:I36)</f>
        <v>471199.22000000003</v>
      </c>
      <c r="J37" s="37"/>
      <c r="K37" s="40">
        <f>SUM(K32:K36)</f>
        <v>688396.71000000008</v>
      </c>
    </row>
    <row r="38" spans="1:11" ht="13.5" customHeight="1" thickTop="1" x14ac:dyDescent="0.3">
      <c r="A38" s="33" t="s">
        <v>70</v>
      </c>
      <c r="I38" s="37"/>
      <c r="J38" s="37"/>
      <c r="K38" s="37"/>
    </row>
    <row r="39" spans="1:11" ht="13.5" customHeight="1" x14ac:dyDescent="0.3">
      <c r="I39" s="37"/>
      <c r="J39" s="37"/>
      <c r="K39" s="37"/>
    </row>
    <row r="40" spans="1:11" ht="13.5" customHeight="1" x14ac:dyDescent="0.3">
      <c r="I40" s="37"/>
      <c r="J40" s="37"/>
      <c r="K40" s="37"/>
    </row>
    <row r="41" spans="1:11" ht="13.5" customHeight="1" x14ac:dyDescent="0.3"/>
    <row r="42" spans="1:11" ht="13.5" customHeight="1" x14ac:dyDescent="0.3">
      <c r="A42" s="32" t="s">
        <v>5</v>
      </c>
      <c r="I42" s="62"/>
      <c r="J42" s="34"/>
      <c r="K42" s="62"/>
    </row>
    <row r="43" spans="1:11" ht="13.5" customHeight="1" x14ac:dyDescent="0.3">
      <c r="A43" s="33" t="s">
        <v>32</v>
      </c>
      <c r="I43" s="76">
        <f>I53</f>
        <v>364771.55</v>
      </c>
      <c r="J43" s="43"/>
      <c r="K43" s="76">
        <f>K53</f>
        <v>552606.62</v>
      </c>
    </row>
    <row r="44" spans="1:11" ht="13.5" customHeight="1" x14ac:dyDescent="0.3">
      <c r="A44" s="33" t="s">
        <v>76</v>
      </c>
      <c r="I44" s="76">
        <f>I64</f>
        <v>106250</v>
      </c>
      <c r="J44" s="43"/>
      <c r="K44" s="76">
        <f>K64</f>
        <v>136250</v>
      </c>
    </row>
    <row r="45" spans="1:11" ht="13.5" customHeight="1" thickBot="1" x14ac:dyDescent="0.35">
      <c r="A45" s="50"/>
      <c r="B45" s="50"/>
      <c r="C45" s="51"/>
      <c r="D45" s="51"/>
      <c r="E45" s="51"/>
      <c r="F45" s="51"/>
      <c r="I45" s="46">
        <f>SUM(I43:I44)</f>
        <v>471021.55</v>
      </c>
      <c r="J45" s="43"/>
      <c r="K45" s="46">
        <f>SUM(K43:K44)</f>
        <v>688856.62</v>
      </c>
    </row>
    <row r="46" spans="1:11" ht="13.5" customHeight="1" thickTop="1" x14ac:dyDescent="0.3">
      <c r="A46" s="50"/>
      <c r="B46" s="50"/>
      <c r="C46" s="51"/>
      <c r="D46" s="51"/>
      <c r="E46" s="51"/>
      <c r="F46" s="51"/>
      <c r="I46" s="37"/>
      <c r="J46" s="37"/>
      <c r="K46" s="37"/>
    </row>
    <row r="47" spans="1:11" ht="13.5" customHeight="1" x14ac:dyDescent="0.3">
      <c r="A47" s="50"/>
      <c r="B47" s="50"/>
      <c r="C47" s="51"/>
      <c r="D47" s="51"/>
      <c r="E47" s="51"/>
      <c r="F47" s="51"/>
      <c r="I47" s="37"/>
      <c r="J47" s="37"/>
      <c r="K47" s="37"/>
    </row>
    <row r="48" spans="1:11" ht="13.5" customHeight="1" x14ac:dyDescent="0.3">
      <c r="I48" s="37"/>
      <c r="J48" s="37"/>
      <c r="K48" s="37"/>
    </row>
    <row r="49" spans="1:11" ht="13.5" customHeight="1" x14ac:dyDescent="0.3">
      <c r="A49" s="39" t="s">
        <v>32</v>
      </c>
      <c r="I49" s="63"/>
      <c r="J49" s="37"/>
      <c r="K49" s="63"/>
    </row>
    <row r="50" spans="1:11" ht="13.5" customHeight="1" x14ac:dyDescent="0.3">
      <c r="A50" s="33" t="s">
        <v>33</v>
      </c>
      <c r="I50" s="76">
        <f>K53</f>
        <v>552606.62</v>
      </c>
      <c r="J50" s="37"/>
      <c r="K50" s="63">
        <v>506201</v>
      </c>
    </row>
    <row r="51" spans="1:11" ht="13.5" customHeight="1" x14ac:dyDescent="0.3">
      <c r="A51" s="33" t="s">
        <v>86</v>
      </c>
      <c r="I51" s="63">
        <v>0</v>
      </c>
      <c r="J51" s="37"/>
      <c r="K51" s="63">
        <v>0</v>
      </c>
    </row>
    <row r="52" spans="1:11" ht="13.5" customHeight="1" x14ac:dyDescent="0.3">
      <c r="A52" s="33" t="s">
        <v>101</v>
      </c>
      <c r="I52" s="76">
        <f>'Balans + V&amp;W'!G63</f>
        <v>-187835.07</v>
      </c>
      <c r="J52" s="37"/>
      <c r="K52" s="76">
        <f>'Balans + V&amp;W'!J63</f>
        <v>46405.62</v>
      </c>
    </row>
    <row r="53" spans="1:11" ht="13.5" customHeight="1" thickBot="1" x14ac:dyDescent="0.35">
      <c r="A53" s="33" t="s">
        <v>35</v>
      </c>
      <c r="B53" s="50"/>
      <c r="C53" s="51"/>
      <c r="D53" s="51"/>
      <c r="E53" s="51"/>
      <c r="F53" s="51"/>
      <c r="I53" s="40">
        <f>SUM(I50:I52)</f>
        <v>364771.55</v>
      </c>
      <c r="J53" s="37"/>
      <c r="K53" s="40">
        <f>SUM(K50:K52)</f>
        <v>552606.62</v>
      </c>
    </row>
    <row r="54" spans="1:11" ht="13.5" customHeight="1" thickTop="1" x14ac:dyDescent="0.3">
      <c r="I54" s="37"/>
      <c r="J54" s="37"/>
      <c r="K54" s="37"/>
    </row>
    <row r="55" spans="1:11" ht="13.5" customHeight="1" x14ac:dyDescent="0.3">
      <c r="I55" s="37"/>
      <c r="J55" s="37"/>
      <c r="K55" s="37"/>
    </row>
    <row r="56" spans="1:11" ht="13.5" customHeight="1" x14ac:dyDescent="0.3">
      <c r="I56" s="37"/>
      <c r="J56" s="37"/>
      <c r="K56" s="37"/>
    </row>
    <row r="57" spans="1:11" ht="13.5" customHeight="1" x14ac:dyDescent="0.3">
      <c r="I57" s="37"/>
      <c r="J57" s="37"/>
      <c r="K57" s="37"/>
    </row>
    <row r="58" spans="1:11" ht="13.5" customHeight="1" x14ac:dyDescent="0.3">
      <c r="A58" s="32"/>
      <c r="I58" s="48" t="s">
        <v>108</v>
      </c>
      <c r="J58" s="49"/>
      <c r="K58" s="48" t="s">
        <v>103</v>
      </c>
    </row>
    <row r="59" spans="1:11" ht="13.5" customHeight="1" x14ac:dyDescent="0.3">
      <c r="A59" s="32"/>
      <c r="I59" s="35" t="s">
        <v>2</v>
      </c>
      <c r="J59" s="36"/>
      <c r="K59" s="35" t="s">
        <v>2</v>
      </c>
    </row>
    <row r="60" spans="1:11" ht="13.5" customHeight="1" x14ac:dyDescent="0.3">
      <c r="A60" s="39" t="s">
        <v>76</v>
      </c>
      <c r="I60" s="63"/>
      <c r="J60" s="37"/>
      <c r="K60" s="63"/>
    </row>
    <row r="61" spans="1:11" ht="13.5" customHeight="1" x14ac:dyDescent="0.3">
      <c r="A61" s="33" t="s">
        <v>33</v>
      </c>
      <c r="I61" s="76">
        <f>K64</f>
        <v>136250</v>
      </c>
      <c r="J61" s="37"/>
      <c r="K61" s="63">
        <v>151250</v>
      </c>
    </row>
    <row r="62" spans="1:11" ht="13.5" customHeight="1" x14ac:dyDescent="0.3">
      <c r="A62" s="33" t="s">
        <v>54</v>
      </c>
      <c r="I62" s="63">
        <v>-30000</v>
      </c>
      <c r="J62" s="37"/>
      <c r="K62" s="63">
        <v>-15000</v>
      </c>
    </row>
    <row r="63" spans="1:11" ht="13.5" customHeight="1" x14ac:dyDescent="0.3">
      <c r="A63" s="50" t="s">
        <v>34</v>
      </c>
      <c r="B63" s="50"/>
      <c r="C63" s="50"/>
      <c r="D63" s="51"/>
      <c r="E63" s="51"/>
      <c r="F63" s="51"/>
      <c r="I63" s="37" t="s">
        <v>94</v>
      </c>
      <c r="J63" s="37"/>
      <c r="K63" s="37">
        <v>0</v>
      </c>
    </row>
    <row r="64" spans="1:11" ht="13.5" customHeight="1" thickBot="1" x14ac:dyDescent="0.35">
      <c r="A64" s="33" t="s">
        <v>35</v>
      </c>
      <c r="B64" s="50"/>
      <c r="C64" s="51"/>
      <c r="D64" s="51"/>
      <c r="E64" s="51"/>
      <c r="F64" s="51"/>
      <c r="I64" s="40">
        <f>SUM(I61:I63)</f>
        <v>106250</v>
      </c>
      <c r="J64" s="37"/>
      <c r="K64" s="40">
        <f>SUM(K61:K63)</f>
        <v>136250</v>
      </c>
    </row>
    <row r="65" spans="1:11" ht="13.5" customHeight="1" thickTop="1" x14ac:dyDescent="0.3">
      <c r="A65" s="99" t="s">
        <v>77</v>
      </c>
      <c r="B65" s="99"/>
      <c r="C65" s="99"/>
      <c r="D65" s="99"/>
      <c r="E65" s="99"/>
      <c r="F65" s="99"/>
      <c r="G65" s="99"/>
      <c r="H65" s="99"/>
      <c r="I65" s="99"/>
      <c r="J65" s="99"/>
      <c r="K65" s="99"/>
    </row>
    <row r="66" spans="1:11" ht="13.5" customHeight="1" x14ac:dyDescent="0.3">
      <c r="A66" s="99"/>
      <c r="B66" s="99"/>
      <c r="C66" s="99"/>
      <c r="D66" s="99"/>
      <c r="E66" s="99"/>
      <c r="F66" s="99"/>
      <c r="G66" s="99"/>
      <c r="H66" s="99"/>
      <c r="I66" s="99"/>
      <c r="J66" s="99"/>
      <c r="K66" s="99"/>
    </row>
    <row r="67" spans="1:11" ht="13.5" customHeight="1" x14ac:dyDescent="0.3">
      <c r="A67" s="99"/>
      <c r="B67" s="99"/>
      <c r="C67" s="99"/>
      <c r="D67" s="99"/>
      <c r="E67" s="99"/>
      <c r="F67" s="99"/>
      <c r="G67" s="99"/>
      <c r="H67" s="99"/>
      <c r="I67" s="99"/>
      <c r="J67" s="99"/>
      <c r="K67" s="99"/>
    </row>
    <row r="68" spans="1:11" ht="13.5" customHeight="1" x14ac:dyDescent="0.3">
      <c r="A68" s="99"/>
      <c r="B68" s="99"/>
      <c r="C68" s="99"/>
      <c r="D68" s="99"/>
      <c r="E68" s="99"/>
      <c r="F68" s="99"/>
      <c r="G68" s="99"/>
      <c r="H68" s="99"/>
      <c r="I68" s="99"/>
      <c r="J68" s="99"/>
      <c r="K68" s="99"/>
    </row>
    <row r="69" spans="1:11" ht="13.5" customHeight="1" x14ac:dyDescent="0.3">
      <c r="A69" s="99"/>
      <c r="B69" s="99"/>
      <c r="C69" s="99"/>
      <c r="D69" s="99"/>
      <c r="E69" s="99"/>
      <c r="F69" s="99"/>
      <c r="G69" s="99"/>
      <c r="H69" s="99"/>
      <c r="I69" s="99"/>
      <c r="J69" s="99"/>
      <c r="K69" s="99"/>
    </row>
    <row r="70" spans="1:11" ht="13.5" customHeight="1" x14ac:dyDescent="0.3">
      <c r="A70" s="56" t="s">
        <v>99</v>
      </c>
      <c r="B70" s="64"/>
      <c r="C70" s="64"/>
      <c r="D70" s="64"/>
      <c r="E70" s="64"/>
      <c r="F70" s="64"/>
      <c r="G70" s="64"/>
      <c r="H70" s="64"/>
      <c r="I70" s="64"/>
      <c r="J70" s="64"/>
      <c r="K70" s="64"/>
    </row>
    <row r="71" spans="1:11" ht="13.5" customHeight="1" x14ac:dyDescent="0.3">
      <c r="A71" s="65" t="s">
        <v>81</v>
      </c>
      <c r="B71" s="77" t="s">
        <v>109</v>
      </c>
      <c r="C71" s="67"/>
      <c r="D71" s="67"/>
      <c r="E71" s="68"/>
      <c r="F71" s="67"/>
      <c r="G71" s="69">
        <v>15000</v>
      </c>
      <c r="I71" s="37"/>
      <c r="J71" s="37"/>
      <c r="K71" s="37"/>
    </row>
    <row r="72" spans="1:11" ht="13.5" customHeight="1" x14ac:dyDescent="0.3">
      <c r="A72" s="65" t="s">
        <v>81</v>
      </c>
      <c r="B72" s="77" t="s">
        <v>123</v>
      </c>
      <c r="C72" s="66"/>
      <c r="D72" s="66"/>
      <c r="E72" s="68"/>
      <c r="F72" s="67"/>
      <c r="G72" s="69">
        <v>15000</v>
      </c>
      <c r="I72" s="37"/>
      <c r="J72" s="37"/>
      <c r="K72" s="37"/>
    </row>
    <row r="73" spans="1:11" ht="13.5" customHeight="1" thickBot="1" x14ac:dyDescent="0.35">
      <c r="A73" s="64"/>
      <c r="B73" s="64"/>
      <c r="C73" s="64"/>
      <c r="D73" s="64"/>
      <c r="E73" s="64"/>
      <c r="F73" s="64"/>
      <c r="G73" s="70">
        <f>SUM(G71:G72)</f>
        <v>30000</v>
      </c>
      <c r="H73" s="64"/>
      <c r="I73" s="64"/>
      <c r="J73" s="64"/>
      <c r="K73" s="64"/>
    </row>
    <row r="74" spans="1:11" ht="13.5" customHeight="1" thickTop="1" x14ac:dyDescent="0.3">
      <c r="A74" s="64"/>
      <c r="B74" s="64"/>
      <c r="C74" s="64"/>
      <c r="D74" s="64"/>
      <c r="E74" s="64"/>
      <c r="F74" s="64"/>
      <c r="G74" s="64"/>
      <c r="H74" s="64"/>
      <c r="I74" s="64"/>
      <c r="J74" s="64"/>
      <c r="K74" s="64"/>
    </row>
    <row r="75" spans="1:11" ht="13.5" customHeight="1" x14ac:dyDescent="0.3">
      <c r="A75" s="64"/>
      <c r="B75" s="64"/>
      <c r="C75" s="64"/>
      <c r="D75" s="64"/>
      <c r="E75" s="64"/>
      <c r="F75" s="64"/>
      <c r="G75" s="64"/>
      <c r="H75" s="64"/>
      <c r="I75" s="64"/>
      <c r="J75" s="64"/>
      <c r="K75" s="64"/>
    </row>
    <row r="76" spans="1:11" ht="13.5" customHeight="1" x14ac:dyDescent="0.3">
      <c r="A76" s="50"/>
      <c r="B76" s="50"/>
      <c r="C76" s="51"/>
      <c r="D76" s="51"/>
      <c r="E76" s="51"/>
      <c r="F76" s="51"/>
      <c r="I76" s="34"/>
      <c r="K76" s="34"/>
    </row>
    <row r="77" spans="1:11" ht="13.5" customHeight="1" x14ac:dyDescent="0.3">
      <c r="A77" s="96" t="s">
        <v>22</v>
      </c>
      <c r="B77" s="96"/>
      <c r="C77" s="96"/>
      <c r="D77" s="96"/>
      <c r="E77" s="96"/>
      <c r="F77" s="96"/>
      <c r="G77" s="96"/>
      <c r="H77" s="96"/>
      <c r="I77" s="96"/>
      <c r="J77" s="96"/>
      <c r="K77" s="96"/>
    </row>
    <row r="78" spans="1:11" ht="13.5" customHeight="1" x14ac:dyDescent="0.3">
      <c r="A78" s="33" t="s">
        <v>65</v>
      </c>
      <c r="I78" s="37">
        <v>0</v>
      </c>
      <c r="J78" s="37"/>
      <c r="K78" s="37">
        <v>105.28</v>
      </c>
    </row>
    <row r="79" spans="1:11" ht="13.5" customHeight="1" x14ac:dyDescent="0.3">
      <c r="A79" s="33" t="s">
        <v>71</v>
      </c>
      <c r="I79" s="37">
        <v>0</v>
      </c>
      <c r="J79" s="37"/>
      <c r="K79" s="37">
        <v>0</v>
      </c>
    </row>
    <row r="80" spans="1:11" ht="13.5" customHeight="1" x14ac:dyDescent="0.3">
      <c r="A80" s="33" t="s">
        <v>36</v>
      </c>
      <c r="I80" s="37">
        <v>177.5</v>
      </c>
      <c r="J80" s="37"/>
      <c r="K80" s="37">
        <v>72.5</v>
      </c>
    </row>
    <row r="81" spans="1:11" ht="13.5" customHeight="1" x14ac:dyDescent="0.3">
      <c r="A81" s="33" t="s">
        <v>29</v>
      </c>
      <c r="I81" s="37">
        <v>0</v>
      </c>
      <c r="J81" s="37"/>
      <c r="K81" s="37">
        <v>0</v>
      </c>
    </row>
    <row r="82" spans="1:11" ht="13.5" customHeight="1" thickBot="1" x14ac:dyDescent="0.35">
      <c r="A82" s="32"/>
      <c r="I82" s="40">
        <f>SUM(I78:I81)</f>
        <v>177.5</v>
      </c>
      <c r="J82" s="37"/>
      <c r="K82" s="40">
        <f>SUM(K78:K81)</f>
        <v>177.78</v>
      </c>
    </row>
    <row r="83" spans="1:11" ht="13.5" customHeight="1" thickTop="1" x14ac:dyDescent="0.3">
      <c r="A83" s="50"/>
      <c r="B83" s="50"/>
      <c r="C83" s="51"/>
      <c r="D83" s="51"/>
      <c r="E83" s="51"/>
      <c r="F83" s="51"/>
      <c r="I83" s="34"/>
      <c r="K83" s="34"/>
    </row>
    <row r="84" spans="1:11" ht="13.5" customHeight="1" x14ac:dyDescent="0.3">
      <c r="A84" s="50"/>
      <c r="B84" s="50"/>
      <c r="C84" s="51"/>
      <c r="D84" s="51"/>
      <c r="E84" s="51"/>
      <c r="F84" s="51"/>
      <c r="I84" s="34"/>
      <c r="K84" s="34"/>
    </row>
    <row r="85" spans="1:11" ht="13.5" customHeight="1" x14ac:dyDescent="0.3">
      <c r="A85" s="50"/>
      <c r="B85" s="50"/>
      <c r="C85" s="51"/>
      <c r="D85" s="51"/>
      <c r="E85" s="51"/>
      <c r="F85" s="51"/>
      <c r="I85" s="34"/>
      <c r="K85" s="34"/>
    </row>
    <row r="86" spans="1:11" ht="13.5" customHeight="1" x14ac:dyDescent="0.3">
      <c r="A86" s="50"/>
      <c r="B86" s="50"/>
      <c r="C86" s="51"/>
      <c r="D86" s="51"/>
      <c r="E86" s="51"/>
      <c r="F86" s="51"/>
      <c r="I86" s="34"/>
      <c r="K86" s="34"/>
    </row>
    <row r="87" spans="1:11" x14ac:dyDescent="0.3">
      <c r="A87" s="32"/>
      <c r="I87" s="41">
        <v>2025</v>
      </c>
      <c r="K87" s="41">
        <v>2024</v>
      </c>
    </row>
    <row r="88" spans="1:11" ht="13.5" customHeight="1" x14ac:dyDescent="0.3">
      <c r="A88" s="32"/>
      <c r="I88" s="35" t="s">
        <v>2</v>
      </c>
      <c r="K88" s="35" t="s">
        <v>2</v>
      </c>
    </row>
    <row r="89" spans="1:11" ht="13.5" customHeight="1" x14ac:dyDescent="0.3">
      <c r="A89" s="96" t="s">
        <v>38</v>
      </c>
      <c r="B89" s="96"/>
      <c r="C89" s="96"/>
      <c r="D89" s="96"/>
      <c r="E89" s="96"/>
      <c r="F89" s="96"/>
      <c r="G89" s="96"/>
      <c r="H89" s="96"/>
      <c r="I89" s="96"/>
      <c r="J89" s="96"/>
      <c r="K89" s="96"/>
    </row>
    <row r="90" spans="1:11" ht="13.5" customHeight="1" x14ac:dyDescent="0.3">
      <c r="A90" s="57"/>
      <c r="B90" s="57"/>
      <c r="C90" s="57"/>
      <c r="D90" s="57"/>
      <c r="E90" s="57"/>
      <c r="F90" s="57"/>
      <c r="G90" s="57"/>
      <c r="H90" s="57"/>
      <c r="I90" s="57"/>
      <c r="J90" s="57"/>
      <c r="K90" s="57"/>
    </row>
    <row r="91" spans="1:11" ht="13.5" customHeight="1" x14ac:dyDescent="0.3">
      <c r="A91" s="39" t="s">
        <v>39</v>
      </c>
      <c r="I91" s="71">
        <f>28252.5+14325+3790-32.5</f>
        <v>46335</v>
      </c>
      <c r="J91" s="37"/>
      <c r="K91" s="71">
        <f>31327.5+13800+4180+664+497.5</f>
        <v>50469</v>
      </c>
    </row>
    <row r="92" spans="1:11" ht="13.5" customHeight="1" x14ac:dyDescent="0.3">
      <c r="A92" s="97" t="s">
        <v>119</v>
      </c>
      <c r="B92" s="97"/>
      <c r="C92" s="97"/>
      <c r="D92" s="97"/>
      <c r="E92" s="97"/>
      <c r="F92" s="97"/>
      <c r="G92" s="97"/>
      <c r="I92" s="37"/>
      <c r="J92" s="37"/>
      <c r="K92" s="37"/>
    </row>
    <row r="93" spans="1:11" ht="13.5" customHeight="1" x14ac:dyDescent="0.3">
      <c r="A93" s="97"/>
      <c r="B93" s="97"/>
      <c r="C93" s="97"/>
      <c r="D93" s="97"/>
      <c r="E93" s="97"/>
      <c r="F93" s="97"/>
      <c r="G93" s="97"/>
      <c r="I93" s="37"/>
      <c r="J93" s="37"/>
      <c r="K93" s="37"/>
    </row>
    <row r="94" spans="1:11" ht="13.5" customHeight="1" x14ac:dyDescent="0.3">
      <c r="A94" s="97"/>
      <c r="B94" s="97"/>
      <c r="C94" s="97"/>
      <c r="D94" s="97"/>
      <c r="E94" s="97"/>
      <c r="F94" s="97"/>
      <c r="G94" s="97"/>
      <c r="I94" s="37"/>
      <c r="J94" s="37"/>
      <c r="K94" s="37"/>
    </row>
    <row r="95" spans="1:11" ht="36" customHeight="1" x14ac:dyDescent="0.3">
      <c r="A95" s="97"/>
      <c r="B95" s="97"/>
      <c r="C95" s="97"/>
      <c r="D95" s="97"/>
      <c r="E95" s="97"/>
      <c r="F95" s="97"/>
      <c r="G95" s="97"/>
      <c r="I95" s="37"/>
      <c r="J95" s="37"/>
      <c r="K95" s="37"/>
    </row>
    <row r="96" spans="1:11" ht="13.5" customHeight="1" x14ac:dyDescent="0.3">
      <c r="A96" s="32"/>
      <c r="I96" s="35"/>
      <c r="K96" s="35"/>
    </row>
    <row r="97" spans="1:11" ht="13.5" customHeight="1" x14ac:dyDescent="0.3">
      <c r="A97" s="39" t="s">
        <v>72</v>
      </c>
    </row>
    <row r="98" spans="1:11" ht="13.5" customHeight="1" x14ac:dyDescent="0.3">
      <c r="A98" s="78" t="s">
        <v>125</v>
      </c>
      <c r="I98" s="37">
        <v>68160.7</v>
      </c>
      <c r="J98" s="37"/>
      <c r="K98" s="37">
        <v>54000</v>
      </c>
    </row>
    <row r="99" spans="1:11" ht="13.5" customHeight="1" x14ac:dyDescent="0.3">
      <c r="I99" s="37">
        <v>0</v>
      </c>
      <c r="J99" s="37"/>
      <c r="K99" s="37">
        <v>0</v>
      </c>
    </row>
    <row r="100" spans="1:11" ht="13.5" customHeight="1" x14ac:dyDescent="0.3">
      <c r="I100" s="37">
        <v>0</v>
      </c>
      <c r="J100" s="37"/>
      <c r="K100" s="37">
        <v>0</v>
      </c>
    </row>
    <row r="101" spans="1:11" ht="13.5" customHeight="1" x14ac:dyDescent="0.3">
      <c r="A101" s="33" t="s">
        <v>84</v>
      </c>
      <c r="I101" s="37">
        <v>0</v>
      </c>
      <c r="J101" s="37"/>
      <c r="K101" s="37">
        <v>0</v>
      </c>
    </row>
    <row r="102" spans="1:11" ht="13.5" customHeight="1" x14ac:dyDescent="0.3">
      <c r="A102" s="39"/>
      <c r="I102" s="72">
        <f>SUM(I98:I101)</f>
        <v>68160.7</v>
      </c>
      <c r="J102" s="37"/>
      <c r="K102" s="72">
        <f>SUM(K98:K101)</f>
        <v>54000</v>
      </c>
    </row>
    <row r="103" spans="1:11" ht="13.5" customHeight="1" x14ac:dyDescent="0.3">
      <c r="A103" s="39"/>
      <c r="I103" s="37"/>
      <c r="J103" s="37"/>
      <c r="K103" s="37"/>
    </row>
    <row r="104" spans="1:11" ht="13.5" customHeight="1" x14ac:dyDescent="0.3">
      <c r="A104" s="39"/>
      <c r="I104" s="37"/>
      <c r="J104" s="37"/>
      <c r="K104" s="37"/>
    </row>
    <row r="105" spans="1:11" ht="13.5" customHeight="1" x14ac:dyDescent="0.3">
      <c r="A105" s="39"/>
      <c r="I105" s="37"/>
      <c r="J105" s="37"/>
      <c r="K105" s="37"/>
    </row>
    <row r="106" spans="1:11" ht="13.5" customHeight="1" x14ac:dyDescent="0.3">
      <c r="A106" s="39"/>
      <c r="I106" s="37"/>
      <c r="J106" s="37"/>
      <c r="K106" s="37"/>
    </row>
    <row r="107" spans="1:11" ht="13.5" customHeight="1" x14ac:dyDescent="0.3">
      <c r="A107" s="39"/>
      <c r="I107" s="37"/>
      <c r="J107" s="37"/>
      <c r="K107" s="37"/>
    </row>
    <row r="108" spans="1:11" ht="13.5" customHeight="1" x14ac:dyDescent="0.3">
      <c r="A108" s="39"/>
      <c r="I108" s="37"/>
      <c r="J108" s="37"/>
      <c r="K108" s="37"/>
    </row>
    <row r="109" spans="1:11" ht="13.5" customHeight="1" x14ac:dyDescent="0.3">
      <c r="A109" s="32"/>
      <c r="I109" s="41">
        <v>2025</v>
      </c>
      <c r="K109" s="41">
        <v>2024</v>
      </c>
    </row>
    <row r="110" spans="1:11" ht="13.5" customHeight="1" x14ac:dyDescent="0.3">
      <c r="A110" s="32"/>
      <c r="I110" s="35" t="s">
        <v>2</v>
      </c>
      <c r="K110" s="35" t="s">
        <v>2</v>
      </c>
    </row>
    <row r="111" spans="1:11" ht="13.5" customHeight="1" x14ac:dyDescent="0.3">
      <c r="A111" s="39" t="s">
        <v>114</v>
      </c>
      <c r="I111" s="71"/>
      <c r="J111" s="37"/>
      <c r="K111" s="71">
        <v>0</v>
      </c>
    </row>
    <row r="112" spans="1:11" ht="13.5" customHeight="1" x14ac:dyDescent="0.3">
      <c r="A112" s="97"/>
      <c r="B112" s="97"/>
      <c r="C112" s="97"/>
      <c r="D112" s="97"/>
      <c r="E112" s="97"/>
      <c r="F112" s="97"/>
      <c r="G112" s="97"/>
      <c r="I112" s="37"/>
      <c r="J112" s="37"/>
      <c r="K112" s="37"/>
    </row>
    <row r="113" spans="1:13" ht="27" customHeight="1" x14ac:dyDescent="0.3">
      <c r="A113" s="97"/>
      <c r="B113" s="97"/>
      <c r="C113" s="97"/>
      <c r="D113" s="97"/>
      <c r="E113" s="97"/>
      <c r="F113" s="97"/>
      <c r="G113" s="97"/>
      <c r="I113" s="37"/>
      <c r="J113" s="37"/>
      <c r="K113" s="37"/>
    </row>
    <row r="114" spans="1:13" ht="13.5" customHeight="1" x14ac:dyDescent="0.3">
      <c r="A114" s="97"/>
      <c r="B114" s="97"/>
      <c r="C114" s="97"/>
      <c r="D114" s="97"/>
      <c r="E114" s="97"/>
      <c r="F114" s="97"/>
      <c r="G114" s="97"/>
      <c r="I114" s="37"/>
      <c r="J114" s="37"/>
      <c r="K114" s="37"/>
    </row>
    <row r="115" spans="1:13" ht="13.5" customHeight="1" x14ac:dyDescent="0.3">
      <c r="A115" s="97"/>
      <c r="B115" s="97"/>
      <c r="C115" s="97"/>
      <c r="D115" s="97"/>
      <c r="E115" s="97"/>
      <c r="F115" s="97"/>
      <c r="G115" s="97"/>
      <c r="I115" s="37"/>
      <c r="J115" s="37"/>
      <c r="K115" s="37"/>
    </row>
    <row r="116" spans="1:13" ht="13.5" customHeight="1" x14ac:dyDescent="0.3">
      <c r="A116" s="97"/>
      <c r="B116" s="97"/>
      <c r="C116" s="97"/>
      <c r="D116" s="97"/>
      <c r="E116" s="97"/>
      <c r="F116" s="97"/>
      <c r="G116" s="97"/>
      <c r="I116" s="37"/>
      <c r="J116" s="37"/>
      <c r="K116" s="37"/>
    </row>
    <row r="117" spans="1:13" ht="13.5" customHeight="1" x14ac:dyDescent="0.3">
      <c r="A117" s="32"/>
      <c r="I117" s="35"/>
      <c r="K117" s="35"/>
    </row>
    <row r="118" spans="1:13" ht="13.5" customHeight="1" x14ac:dyDescent="0.3">
      <c r="A118" s="39" t="s">
        <v>48</v>
      </c>
      <c r="I118" s="71">
        <v>9772.31</v>
      </c>
      <c r="J118" s="37"/>
      <c r="K118" s="71">
        <v>1071.1300000000001</v>
      </c>
      <c r="M118" s="33" t="s">
        <v>120</v>
      </c>
    </row>
    <row r="119" spans="1:13" ht="13.5" customHeight="1" x14ac:dyDescent="0.3">
      <c r="A119" s="32"/>
      <c r="I119" s="35"/>
      <c r="K119" s="35"/>
    </row>
    <row r="120" spans="1:13" ht="13.5" customHeight="1" thickBot="1" x14ac:dyDescent="0.35">
      <c r="A120" s="32" t="s">
        <v>49</v>
      </c>
      <c r="I120" s="40">
        <f>I91+I102+I111+I118</f>
        <v>124268.01</v>
      </c>
      <c r="J120" s="37"/>
      <c r="K120" s="40">
        <f>K91+K102+K111+K118</f>
        <v>105540.13</v>
      </c>
    </row>
    <row r="121" spans="1:13" ht="13.5" customHeight="1" thickTop="1" x14ac:dyDescent="0.3">
      <c r="A121" s="32"/>
      <c r="I121" s="35"/>
      <c r="K121" s="35"/>
    </row>
    <row r="122" spans="1:13" ht="13.5" customHeight="1" x14ac:dyDescent="0.3">
      <c r="A122" s="32"/>
      <c r="I122" s="35"/>
      <c r="K122" s="35"/>
    </row>
    <row r="123" spans="1:13" x14ac:dyDescent="0.3">
      <c r="A123" s="32"/>
      <c r="I123" s="41">
        <v>2025</v>
      </c>
      <c r="K123" s="41">
        <v>2024</v>
      </c>
    </row>
    <row r="124" spans="1:13" ht="13.5" customHeight="1" x14ac:dyDescent="0.3">
      <c r="A124" s="32"/>
      <c r="I124" s="35" t="s">
        <v>2</v>
      </c>
      <c r="K124" s="35" t="s">
        <v>2</v>
      </c>
    </row>
    <row r="125" spans="1:13" ht="13.5" customHeight="1" x14ac:dyDescent="0.3">
      <c r="A125" s="96" t="s">
        <v>41</v>
      </c>
      <c r="B125" s="96"/>
      <c r="C125" s="96"/>
      <c r="D125" s="96"/>
      <c r="E125" s="96"/>
      <c r="F125" s="96"/>
      <c r="G125" s="96"/>
      <c r="H125" s="96"/>
      <c r="I125" s="96"/>
      <c r="J125" s="96"/>
      <c r="K125" s="96"/>
    </row>
    <row r="126" spans="1:13" ht="13.5" customHeight="1" x14ac:dyDescent="0.3">
      <c r="A126" s="32"/>
      <c r="I126" s="35"/>
      <c r="K126" s="35"/>
    </row>
    <row r="127" spans="1:13" ht="13.5" customHeight="1" x14ac:dyDescent="0.3">
      <c r="A127" s="39" t="s">
        <v>42</v>
      </c>
      <c r="I127" s="73"/>
      <c r="J127" s="73"/>
      <c r="K127" s="73"/>
    </row>
    <row r="128" spans="1:13" ht="13.5" customHeight="1" x14ac:dyDescent="0.3">
      <c r="A128" s="33" t="s">
        <v>75</v>
      </c>
      <c r="I128" s="37">
        <v>300000</v>
      </c>
      <c r="J128" s="37"/>
      <c r="K128" s="37">
        <v>50000</v>
      </c>
    </row>
    <row r="129" spans="1:19" ht="13.5" customHeight="1" x14ac:dyDescent="0.3">
      <c r="A129" s="33" t="s">
        <v>85</v>
      </c>
      <c r="I129" s="37"/>
      <c r="J129" s="37"/>
      <c r="K129" s="37"/>
      <c r="M129" s="37"/>
    </row>
    <row r="130" spans="1:19" ht="13.5" customHeight="1" x14ac:dyDescent="0.3">
      <c r="A130" s="32"/>
      <c r="I130" s="74">
        <f>SUM(I128:I129)</f>
        <v>300000</v>
      </c>
      <c r="J130" s="37"/>
      <c r="K130" s="74">
        <f>SUM(K128:K129)</f>
        <v>50000</v>
      </c>
    </row>
    <row r="131" spans="1:19" ht="13.5" customHeight="1" x14ac:dyDescent="0.3">
      <c r="A131" s="32"/>
      <c r="I131" s="37"/>
      <c r="J131" s="37"/>
      <c r="K131" s="37"/>
    </row>
    <row r="132" spans="1:19" ht="13.5" customHeight="1" x14ac:dyDescent="0.3">
      <c r="A132" s="93" t="s">
        <v>82</v>
      </c>
      <c r="B132" s="93"/>
      <c r="C132" s="93"/>
      <c r="D132" s="93"/>
      <c r="E132" s="93"/>
      <c r="F132" s="93"/>
      <c r="G132" s="93"/>
      <c r="I132" s="37"/>
      <c r="J132" s="37"/>
      <c r="K132" s="37"/>
    </row>
    <row r="133" spans="1:19" ht="13.5" customHeight="1" x14ac:dyDescent="0.3">
      <c r="A133" s="65" t="s">
        <v>81</v>
      </c>
      <c r="B133" s="77" t="s">
        <v>111</v>
      </c>
      <c r="C133" s="67"/>
      <c r="D133" s="67"/>
      <c r="E133" s="68"/>
      <c r="F133" s="67"/>
      <c r="G133" s="69">
        <v>30000</v>
      </c>
      <c r="I133" s="37"/>
      <c r="J133" s="37"/>
      <c r="K133" s="37"/>
    </row>
    <row r="134" spans="1:19" ht="13.5" customHeight="1" x14ac:dyDescent="0.3">
      <c r="A134" s="65" t="s">
        <v>81</v>
      </c>
      <c r="B134" s="77" t="s">
        <v>113</v>
      </c>
      <c r="C134" s="66"/>
      <c r="D134" s="66"/>
      <c r="E134" s="68"/>
      <c r="F134" s="67"/>
      <c r="G134" s="69">
        <v>15000</v>
      </c>
      <c r="I134" s="37"/>
      <c r="J134" s="37"/>
      <c r="K134" s="37"/>
    </row>
    <row r="135" spans="1:19" ht="13.5" customHeight="1" x14ac:dyDescent="0.3">
      <c r="A135" s="65" t="s">
        <v>81</v>
      </c>
      <c r="B135" s="77" t="s">
        <v>110</v>
      </c>
      <c r="C135" s="66"/>
      <c r="D135" s="66"/>
      <c r="E135" s="68"/>
      <c r="F135" s="67"/>
      <c r="G135" s="69">
        <v>250000</v>
      </c>
      <c r="I135" s="37"/>
      <c r="J135" s="37"/>
      <c r="K135" s="37"/>
    </row>
    <row r="136" spans="1:19" ht="13.5" customHeight="1" x14ac:dyDescent="0.3">
      <c r="A136" s="65" t="s">
        <v>81</v>
      </c>
      <c r="B136" s="77" t="s">
        <v>112</v>
      </c>
      <c r="C136" s="66"/>
      <c r="D136" s="66"/>
      <c r="E136" s="68"/>
      <c r="F136" s="67"/>
      <c r="G136" s="69">
        <v>5000</v>
      </c>
      <c r="I136" s="37"/>
      <c r="J136" s="37"/>
      <c r="K136" s="37"/>
    </row>
    <row r="137" spans="1:19" ht="13.5" customHeight="1" thickBot="1" x14ac:dyDescent="0.35">
      <c r="A137" s="66"/>
      <c r="B137" s="66"/>
      <c r="C137" s="66"/>
      <c r="D137" s="66"/>
      <c r="E137" s="68"/>
      <c r="F137" s="67"/>
      <c r="G137" s="75">
        <f>SUM(G133:G136)</f>
        <v>300000</v>
      </c>
      <c r="I137" s="37"/>
      <c r="J137" s="37"/>
      <c r="K137" s="37"/>
    </row>
    <row r="138" spans="1:19" ht="13.5" customHeight="1" thickTop="1" x14ac:dyDescent="0.3">
      <c r="A138" s="66"/>
      <c r="B138" s="66"/>
      <c r="C138" s="66"/>
      <c r="D138" s="66"/>
      <c r="E138" s="68"/>
      <c r="F138" s="67"/>
      <c r="G138" s="69"/>
      <c r="I138" s="37"/>
      <c r="J138" s="37"/>
      <c r="K138" s="37"/>
    </row>
    <row r="139" spans="1:19" ht="13.5" customHeight="1" x14ac:dyDescent="0.3">
      <c r="A139" s="66"/>
      <c r="B139" s="66"/>
      <c r="C139" s="66"/>
      <c r="D139" s="66"/>
      <c r="E139" s="68"/>
      <c r="F139" s="67"/>
      <c r="G139" s="69"/>
      <c r="I139" s="41">
        <v>2025</v>
      </c>
      <c r="K139" s="41">
        <v>2024</v>
      </c>
    </row>
    <row r="140" spans="1:19" ht="13.5" customHeight="1" x14ac:dyDescent="0.3">
      <c r="A140" s="66"/>
      <c r="B140" s="66"/>
      <c r="C140" s="66"/>
      <c r="D140" s="66"/>
      <c r="E140" s="67"/>
      <c r="F140" s="67"/>
      <c r="G140" s="67"/>
      <c r="I140" s="35" t="s">
        <v>2</v>
      </c>
      <c r="K140" s="35" t="s">
        <v>2</v>
      </c>
    </row>
    <row r="141" spans="1:19" ht="13.5" customHeight="1" x14ac:dyDescent="0.3">
      <c r="A141" s="39" t="s">
        <v>12</v>
      </c>
      <c r="I141" s="37"/>
      <c r="J141" s="37"/>
      <c r="K141" s="37"/>
    </row>
    <row r="142" spans="1:19" ht="13.5" customHeight="1" x14ac:dyDescent="0.3">
      <c r="A142" s="33" t="s">
        <v>45</v>
      </c>
      <c r="I142" s="37">
        <f>735+380+2362.73+89.7+787.69</f>
        <v>4355.12</v>
      </c>
      <c r="J142" s="37"/>
      <c r="K142" s="37">
        <v>4796.87</v>
      </c>
      <c r="M142" s="94" t="s">
        <v>121</v>
      </c>
      <c r="N142" s="95"/>
      <c r="O142" s="95"/>
      <c r="P142" s="95"/>
      <c r="Q142" s="95"/>
      <c r="R142" s="95"/>
      <c r="S142" s="95"/>
    </row>
    <row r="143" spans="1:19" ht="13.5" customHeight="1" x14ac:dyDescent="0.3">
      <c r="A143" s="33" t="s">
        <v>51</v>
      </c>
      <c r="I143" s="37">
        <f>8138.87-822.5-100</f>
        <v>7216.37</v>
      </c>
      <c r="J143" s="37"/>
      <c r="K143" s="37">
        <v>4337.6400000000003</v>
      </c>
      <c r="M143" s="95"/>
      <c r="N143" s="95"/>
      <c r="O143" s="95"/>
      <c r="P143" s="95"/>
      <c r="Q143" s="95"/>
      <c r="R143" s="95"/>
      <c r="S143" s="95"/>
    </row>
    <row r="144" spans="1:19" ht="13.5" customHeight="1" x14ac:dyDescent="0.3">
      <c r="I144" s="72">
        <f>SUM(I142:I143)</f>
        <v>11571.49</v>
      </c>
      <c r="J144" s="37"/>
      <c r="K144" s="72">
        <f>SUM(K142:K143)</f>
        <v>9134.51</v>
      </c>
      <c r="M144" s="95"/>
      <c r="N144" s="95"/>
      <c r="O144" s="95"/>
      <c r="P144" s="95"/>
      <c r="Q144" s="95"/>
      <c r="R144" s="95"/>
      <c r="S144" s="95"/>
    </row>
    <row r="145" spans="1:19" ht="13.5" customHeight="1" x14ac:dyDescent="0.3">
      <c r="I145" s="37"/>
      <c r="J145" s="37"/>
      <c r="K145" s="37"/>
      <c r="M145" s="94" t="s">
        <v>122</v>
      </c>
      <c r="N145" s="94"/>
      <c r="O145" s="94"/>
      <c r="P145" s="94"/>
      <c r="Q145" s="94"/>
      <c r="R145" s="94"/>
      <c r="S145" s="94"/>
    </row>
    <row r="146" spans="1:19" ht="13.5" customHeight="1" x14ac:dyDescent="0.3">
      <c r="I146" s="37"/>
      <c r="J146" s="37"/>
      <c r="K146" s="37"/>
      <c r="M146" s="94"/>
      <c r="N146" s="94"/>
      <c r="O146" s="94"/>
      <c r="P146" s="94"/>
      <c r="Q146" s="94"/>
      <c r="R146" s="94"/>
      <c r="S146" s="94"/>
    </row>
    <row r="147" spans="1:19" ht="12" customHeight="1" x14ac:dyDescent="0.3">
      <c r="M147" s="94"/>
      <c r="N147" s="94"/>
      <c r="O147" s="94"/>
      <c r="P147" s="94"/>
      <c r="Q147" s="94"/>
      <c r="R147" s="94"/>
      <c r="S147" s="94"/>
    </row>
    <row r="148" spans="1:19" ht="13.5" customHeight="1" x14ac:dyDescent="0.3"/>
    <row r="149" spans="1:19" ht="13.5" customHeight="1" x14ac:dyDescent="0.3">
      <c r="A149" s="33" t="s">
        <v>129</v>
      </c>
      <c r="I149" s="33">
        <v>531.59</v>
      </c>
      <c r="M149" s="33" t="s">
        <v>130</v>
      </c>
    </row>
    <row r="150" spans="1:19" ht="13.5" customHeight="1" x14ac:dyDescent="0.3"/>
    <row r="151" spans="1:19" ht="13.5" customHeight="1" x14ac:dyDescent="0.3">
      <c r="A151" s="67"/>
      <c r="B151" s="67"/>
      <c r="C151" s="67"/>
      <c r="D151" s="67"/>
      <c r="E151" s="67"/>
      <c r="F151" s="67"/>
      <c r="G151" s="67"/>
    </row>
    <row r="152" spans="1:19" ht="13.5" customHeight="1" thickBot="1" x14ac:dyDescent="0.35">
      <c r="A152" s="32" t="s">
        <v>83</v>
      </c>
      <c r="I152" s="40">
        <f>I130+I144+I149</f>
        <v>312103.08</v>
      </c>
      <c r="J152" s="37"/>
      <c r="K152" s="40">
        <f>K130+K144</f>
        <v>59134.51</v>
      </c>
      <c r="N152" s="37"/>
    </row>
    <row r="153" spans="1:19" ht="13.5" customHeight="1" thickTop="1" x14ac:dyDescent="0.3">
      <c r="A153" s="67"/>
      <c r="B153" s="67"/>
      <c r="C153" s="67"/>
      <c r="D153" s="67"/>
      <c r="E153" s="67"/>
      <c r="F153" s="67"/>
      <c r="G153" s="67"/>
    </row>
    <row r="154" spans="1:19" ht="13.5" customHeight="1" x14ac:dyDescent="0.3"/>
    <row r="155" spans="1:19" ht="13.5" customHeight="1" x14ac:dyDescent="0.3">
      <c r="A155" s="33" t="s">
        <v>124</v>
      </c>
    </row>
    <row r="156" spans="1:19" ht="13.5" customHeight="1" x14ac:dyDescent="0.3">
      <c r="A156" s="33" t="s">
        <v>73</v>
      </c>
    </row>
    <row r="157" spans="1:19" ht="13.5" customHeight="1" x14ac:dyDescent="0.3"/>
    <row r="158" spans="1:19" x14ac:dyDescent="0.3">
      <c r="A158" s="33" t="s">
        <v>50</v>
      </c>
    </row>
    <row r="159" spans="1:19" x14ac:dyDescent="0.3">
      <c r="A159" s="33" t="s">
        <v>93</v>
      </c>
    </row>
  </sheetData>
  <sheetProtection algorithmName="SHA-512" hashValue="xRnMfvhHJfiu9LszE+e3fgyg65WIvCbg4VOcNEHwmeAg33OP/mjlwYgfSjn+xpbn9jfeE+4tl0CGVgZUbXRFKA==" saltValue="WhdLIw9AbanKIwXt+IV3yQ==" spinCount="100000" sheet="1" objects="1" scenarios="1"/>
  <mergeCells count="15">
    <mergeCell ref="A132:G132"/>
    <mergeCell ref="M142:S144"/>
    <mergeCell ref="M145:S147"/>
    <mergeCell ref="A8:K8"/>
    <mergeCell ref="A125:K125"/>
    <mergeCell ref="A10:G14"/>
    <mergeCell ref="A24:G27"/>
    <mergeCell ref="A89:K89"/>
    <mergeCell ref="A77:K77"/>
    <mergeCell ref="A92:G95"/>
    <mergeCell ref="A112:G113"/>
    <mergeCell ref="A18:K18"/>
    <mergeCell ref="A114:G116"/>
    <mergeCell ref="A69:K69"/>
    <mergeCell ref="A65:K68"/>
  </mergeCells>
  <phoneticPr fontId="1" type="noConversion"/>
  <pageMargins left="0.6692913385826772" right="0.47244094488188981" top="0.98425196850393704" bottom="0.98425196850393704" header="0.51181102362204722" footer="0.51181102362204722"/>
  <pageSetup paperSize="9" scale="33" orientation="portrait" r:id="rId1"/>
  <headerFooter alignWithMargins="0">
    <oddHeader>&amp;C&amp;G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31"/>
  <sheetViews>
    <sheetView topLeftCell="A12" workbookViewId="0">
      <selection activeCell="A32" sqref="A32"/>
    </sheetView>
  </sheetViews>
  <sheetFormatPr defaultColWidth="9.26953125" defaultRowHeight="13" x14ac:dyDescent="0.3"/>
  <cols>
    <col min="1" max="3" width="9.26953125" style="1"/>
    <col min="4" max="4" width="2.453125" style="1" customWidth="1"/>
    <col min="5" max="5" width="10.26953125" style="1" customWidth="1"/>
    <col min="6" max="6" width="1.54296875" style="1" customWidth="1"/>
    <col min="7" max="7" width="10.26953125" style="1" customWidth="1"/>
    <col min="8" max="8" width="1.26953125" style="1" customWidth="1"/>
    <col min="9" max="9" width="10.7265625" style="29" customWidth="1"/>
    <col min="10" max="10" width="1.81640625" style="1" customWidth="1"/>
    <col min="11" max="11" width="10.7265625" style="1" bestFit="1" customWidth="1"/>
    <col min="12" max="12" width="1.7265625" style="1" customWidth="1"/>
    <col min="13" max="13" width="10.7265625" style="1" bestFit="1" customWidth="1"/>
    <col min="14" max="14" width="4.453125" style="1" customWidth="1"/>
    <col min="15" max="15" width="9.54296875" style="1" customWidth="1"/>
    <col min="16" max="16" width="6.7265625" style="1" customWidth="1"/>
    <col min="17" max="17" width="12.1796875" style="1" bestFit="1" customWidth="1"/>
    <col min="18" max="16384" width="9.26953125" style="1"/>
  </cols>
  <sheetData>
    <row r="1" spans="1:18" x14ac:dyDescent="0.3">
      <c r="A1" s="2" t="s">
        <v>126</v>
      </c>
    </row>
    <row r="4" spans="1:18" ht="13.5" customHeight="1" x14ac:dyDescent="0.3">
      <c r="A4" s="100" t="s">
        <v>55</v>
      </c>
      <c r="B4" s="100"/>
      <c r="C4" s="100"/>
      <c r="D4" s="100"/>
      <c r="E4" s="100"/>
      <c r="F4" s="100"/>
      <c r="G4" s="100"/>
      <c r="H4" s="100"/>
      <c r="I4" s="100"/>
    </row>
    <row r="5" spans="1:18" ht="13.5" customHeight="1" x14ac:dyDescent="0.3">
      <c r="A5" s="2"/>
    </row>
    <row r="6" spans="1:18" ht="13.5" customHeight="1" x14ac:dyDescent="0.3"/>
    <row r="7" spans="1:18" s="20" customFormat="1" x14ac:dyDescent="0.3">
      <c r="A7" s="21"/>
      <c r="E7" s="22">
        <v>2019</v>
      </c>
      <c r="G7" s="22">
        <v>2020</v>
      </c>
      <c r="I7" s="22">
        <v>2021</v>
      </c>
      <c r="J7" s="22"/>
      <c r="K7" s="22">
        <v>2022</v>
      </c>
      <c r="M7" s="22">
        <v>2023</v>
      </c>
      <c r="O7" s="22">
        <v>2024</v>
      </c>
      <c r="Q7" s="22">
        <v>2025</v>
      </c>
    </row>
    <row r="8" spans="1:18" ht="13.5" customHeight="1" x14ac:dyDescent="0.3">
      <c r="A8" s="2"/>
      <c r="I8" s="30"/>
    </row>
    <row r="9" spans="1:18" ht="13.5" customHeight="1" x14ac:dyDescent="0.3">
      <c r="A9" s="2"/>
      <c r="I9" s="30"/>
    </row>
    <row r="10" spans="1:18" ht="13.5" customHeight="1" x14ac:dyDescent="0.3">
      <c r="A10" s="3" t="s">
        <v>66</v>
      </c>
      <c r="B10" s="3"/>
      <c r="C10" s="4"/>
      <c r="D10" s="5"/>
      <c r="E10" s="23">
        <v>141187</v>
      </c>
      <c r="F10" s="24"/>
      <c r="G10" s="23">
        <v>41720</v>
      </c>
      <c r="H10" s="23"/>
      <c r="I10" s="23">
        <v>36559</v>
      </c>
      <c r="K10" s="79">
        <v>69749</v>
      </c>
      <c r="M10" s="79">
        <v>102215</v>
      </c>
      <c r="O10" s="79">
        <v>108695</v>
      </c>
      <c r="Q10" s="83">
        <v>112790</v>
      </c>
    </row>
    <row r="11" spans="1:18" ht="13.5" customHeight="1" x14ac:dyDescent="0.3">
      <c r="E11" s="25"/>
      <c r="G11" s="25"/>
      <c r="H11" s="19"/>
      <c r="I11" s="25"/>
    </row>
    <row r="12" spans="1:18" ht="13.5" customHeight="1" x14ac:dyDescent="0.3">
      <c r="A12" s="1" t="s">
        <v>100</v>
      </c>
      <c r="E12" s="26">
        <v>100887</v>
      </c>
      <c r="F12" s="26"/>
      <c r="G12" s="26">
        <v>28184</v>
      </c>
      <c r="H12" s="25"/>
      <c r="I12" s="26">
        <v>33028</v>
      </c>
      <c r="J12" s="26"/>
      <c r="K12" s="26">
        <v>73335</v>
      </c>
      <c r="M12" s="26">
        <v>127249</v>
      </c>
      <c r="Q12" s="82">
        <v>189677.34</v>
      </c>
    </row>
    <row r="13" spans="1:18" ht="13.5" customHeight="1" x14ac:dyDescent="0.3">
      <c r="A13" s="1" t="s">
        <v>56</v>
      </c>
      <c r="E13" s="28">
        <v>0.71</v>
      </c>
      <c r="F13" s="27"/>
      <c r="G13" s="28">
        <v>0.67</v>
      </c>
      <c r="H13" s="28"/>
      <c r="I13" s="28">
        <f>I12/I10</f>
        <v>0.90341639541562957</v>
      </c>
      <c r="J13" s="28"/>
      <c r="K13" s="28">
        <f t="shared" ref="K13" si="0">K12/K10</f>
        <v>1.051412923482774</v>
      </c>
      <c r="M13" s="28">
        <v>2.04</v>
      </c>
      <c r="O13" s="82">
        <v>2.95</v>
      </c>
      <c r="Q13" s="82">
        <v>1.97</v>
      </c>
      <c r="R13" s="1" t="s">
        <v>102</v>
      </c>
    </row>
    <row r="14" spans="1:18" x14ac:dyDescent="0.3">
      <c r="A14" s="1" t="s">
        <v>40</v>
      </c>
      <c r="E14" s="26">
        <v>37463</v>
      </c>
      <c r="F14" s="26"/>
      <c r="G14" s="26">
        <v>10165</v>
      </c>
      <c r="H14" s="25"/>
      <c r="I14" s="26">
        <v>13580</v>
      </c>
      <c r="J14" s="26"/>
      <c r="K14" s="26">
        <v>27652</v>
      </c>
      <c r="M14" s="26">
        <v>34139</v>
      </c>
      <c r="O14" s="81">
        <v>76240</v>
      </c>
      <c r="Q14" s="82">
        <v>77019</v>
      </c>
    </row>
    <row r="15" spans="1:18" x14ac:dyDescent="0.3">
      <c r="I15" s="1"/>
    </row>
    <row r="16" spans="1:18" x14ac:dyDescent="0.3">
      <c r="A16" s="1" t="s">
        <v>57</v>
      </c>
      <c r="E16" s="26">
        <v>158899</v>
      </c>
      <c r="F16" s="26"/>
      <c r="G16" s="26">
        <v>155000</v>
      </c>
      <c r="H16" s="25"/>
      <c r="I16" s="26">
        <v>180000</v>
      </c>
      <c r="J16" s="26"/>
      <c r="K16" s="26">
        <v>110000</v>
      </c>
      <c r="M16" s="26">
        <v>145000</v>
      </c>
      <c r="O16" s="26">
        <v>65000</v>
      </c>
      <c r="Q16" s="81">
        <v>330000</v>
      </c>
      <c r="R16" s="1" t="s">
        <v>117</v>
      </c>
    </row>
    <row r="17" spans="1:18" x14ac:dyDescent="0.3">
      <c r="E17" s="26"/>
      <c r="F17" s="26"/>
      <c r="G17" s="26"/>
      <c r="H17" s="25"/>
      <c r="I17" s="26"/>
      <c r="J17" s="26"/>
      <c r="K17" s="26"/>
      <c r="M17" s="26"/>
      <c r="O17" s="26"/>
      <c r="R17" s="1" t="s">
        <v>118</v>
      </c>
    </row>
    <row r="18" spans="1:18" x14ac:dyDescent="0.3">
      <c r="E18" s="26"/>
      <c r="F18" s="26"/>
      <c r="G18" s="26"/>
      <c r="H18" s="25"/>
      <c r="I18" s="26"/>
      <c r="J18" s="26"/>
      <c r="K18" s="26"/>
      <c r="M18" s="26"/>
      <c r="O18" s="26"/>
    </row>
    <row r="19" spans="1:18" x14ac:dyDescent="0.3">
      <c r="I19" s="1"/>
      <c r="N19" s="20"/>
      <c r="P19" s="20" t="s">
        <v>104</v>
      </c>
      <c r="R19" s="20" t="s">
        <v>104</v>
      </c>
    </row>
    <row r="20" spans="1:18" x14ac:dyDescent="0.3">
      <c r="A20" s="1" t="s">
        <v>58</v>
      </c>
      <c r="E20" s="23">
        <v>1196</v>
      </c>
      <c r="F20" s="24"/>
      <c r="G20" s="23">
        <v>1100</v>
      </c>
      <c r="H20" s="23"/>
      <c r="I20" s="23">
        <v>1150</v>
      </c>
      <c r="J20" s="23"/>
      <c r="K20" s="23">
        <f>K21+K22+K23+K24</f>
        <v>1011</v>
      </c>
      <c r="M20" s="1">
        <f>SUM(M21:M24)</f>
        <v>922</v>
      </c>
      <c r="O20" s="1">
        <f>SUM(O21:O24)</f>
        <v>850</v>
      </c>
      <c r="Q20" s="1">
        <f>SUM(Q21:Q24)</f>
        <v>832</v>
      </c>
    </row>
    <row r="21" spans="1:18" x14ac:dyDescent="0.3">
      <c r="A21" s="1" t="s">
        <v>98</v>
      </c>
      <c r="E21" s="23"/>
      <c r="F21" s="24"/>
      <c r="G21" s="23"/>
      <c r="H21" s="23"/>
      <c r="I21" s="23"/>
      <c r="J21" s="23"/>
      <c r="K21" s="23">
        <v>4</v>
      </c>
      <c r="M21" s="1">
        <v>4</v>
      </c>
      <c r="O21" s="1">
        <v>4</v>
      </c>
      <c r="Q21" s="1">
        <v>4</v>
      </c>
    </row>
    <row r="22" spans="1:18" x14ac:dyDescent="0.3">
      <c r="A22" s="1" t="s">
        <v>95</v>
      </c>
      <c r="E22" s="23"/>
      <c r="F22" s="24"/>
      <c r="G22" s="23"/>
      <c r="H22" s="23"/>
      <c r="I22" s="23"/>
      <c r="J22" s="23"/>
      <c r="K22" s="23">
        <v>98</v>
      </c>
      <c r="M22" s="1">
        <v>99</v>
      </c>
      <c r="O22" s="1">
        <v>100</v>
      </c>
      <c r="Q22" s="1">
        <v>100</v>
      </c>
    </row>
    <row r="23" spans="1:18" x14ac:dyDescent="0.3">
      <c r="A23" s="1" t="s">
        <v>96</v>
      </c>
      <c r="E23" s="23"/>
      <c r="F23" s="24"/>
      <c r="G23" s="23"/>
      <c r="H23" s="23"/>
      <c r="I23" s="23"/>
      <c r="J23" s="23"/>
      <c r="K23" s="23">
        <v>801</v>
      </c>
      <c r="M23" s="1">
        <v>720</v>
      </c>
      <c r="N23" s="1">
        <v>23</v>
      </c>
      <c r="O23" s="1">
        <v>653</v>
      </c>
      <c r="P23" s="1">
        <v>46</v>
      </c>
      <c r="Q23" s="1">
        <f>376+(128*2)</f>
        <v>632</v>
      </c>
      <c r="R23" s="1">
        <v>35</v>
      </c>
    </row>
    <row r="24" spans="1:18" x14ac:dyDescent="0.3">
      <c r="A24" s="1" t="s">
        <v>97</v>
      </c>
      <c r="E24" s="23"/>
      <c r="F24" s="24"/>
      <c r="G24" s="23"/>
      <c r="H24" s="23"/>
      <c r="I24" s="23"/>
      <c r="J24" s="23"/>
      <c r="K24" s="23">
        <v>108</v>
      </c>
      <c r="M24" s="1">
        <v>99</v>
      </c>
      <c r="N24" s="1">
        <v>12</v>
      </c>
      <c r="O24" s="1">
        <v>93</v>
      </c>
      <c r="P24" s="1">
        <v>11</v>
      </c>
      <c r="Q24" s="1">
        <f>(37*2)+22</f>
        <v>96</v>
      </c>
      <c r="R24" s="1">
        <v>2</v>
      </c>
    </row>
    <row r="25" spans="1:18" x14ac:dyDescent="0.3">
      <c r="A25" s="1" t="s">
        <v>59</v>
      </c>
      <c r="E25" s="26">
        <v>40279</v>
      </c>
      <c r="F25" s="26"/>
      <c r="G25" s="26">
        <v>43452</v>
      </c>
      <c r="H25" s="25"/>
      <c r="I25" s="26">
        <v>40736</v>
      </c>
      <c r="J25" s="26"/>
      <c r="K25" s="26">
        <v>46110</v>
      </c>
      <c r="M25" s="26">
        <v>53593</v>
      </c>
      <c r="N25" s="80"/>
      <c r="O25" s="81">
        <v>50469</v>
      </c>
      <c r="Q25" s="81">
        <v>46335</v>
      </c>
    </row>
    <row r="26" spans="1:18" x14ac:dyDescent="0.3">
      <c r="A26" s="1" t="s">
        <v>87</v>
      </c>
    </row>
    <row r="27" spans="1:18" x14ac:dyDescent="0.3">
      <c r="A27" s="1" t="s">
        <v>88</v>
      </c>
    </row>
    <row r="28" spans="1:18" x14ac:dyDescent="0.3">
      <c r="A28" s="1" t="s">
        <v>92</v>
      </c>
      <c r="E28" s="31">
        <v>32.5</v>
      </c>
      <c r="F28" s="31"/>
      <c r="G28" s="31">
        <v>32.5</v>
      </c>
      <c r="H28" s="31"/>
      <c r="I28" s="31">
        <v>32.5</v>
      </c>
      <c r="J28" s="31"/>
      <c r="K28" s="31">
        <v>32.5</v>
      </c>
      <c r="M28" s="31">
        <v>50</v>
      </c>
      <c r="O28" s="31">
        <v>50</v>
      </c>
      <c r="Q28" s="31">
        <v>50</v>
      </c>
    </row>
    <row r="29" spans="1:18" x14ac:dyDescent="0.3">
      <c r="A29" s="1" t="s">
        <v>91</v>
      </c>
      <c r="E29" s="31">
        <v>47.5</v>
      </c>
      <c r="F29" s="31"/>
      <c r="G29" s="31">
        <v>47.5</v>
      </c>
      <c r="H29" s="31"/>
      <c r="I29" s="31">
        <v>47.5</v>
      </c>
      <c r="J29" s="31"/>
      <c r="K29" s="31">
        <v>47.5</v>
      </c>
      <c r="M29" s="31">
        <v>75</v>
      </c>
      <c r="O29" s="31">
        <v>75</v>
      </c>
      <c r="Q29" s="31">
        <v>75</v>
      </c>
    </row>
    <row r="30" spans="1:18" x14ac:dyDescent="0.3">
      <c r="A30" s="1" t="s">
        <v>89</v>
      </c>
      <c r="E30" s="31">
        <v>175</v>
      </c>
      <c r="F30" s="31"/>
      <c r="G30" s="31">
        <v>175</v>
      </c>
      <c r="H30" s="31"/>
      <c r="I30" s="31">
        <v>175</v>
      </c>
      <c r="J30" s="31"/>
      <c r="K30" s="31">
        <v>175</v>
      </c>
      <c r="M30" s="31">
        <v>175</v>
      </c>
      <c r="O30" s="31">
        <v>175</v>
      </c>
      <c r="Q30" s="31">
        <v>175</v>
      </c>
    </row>
    <row r="31" spans="1:18" x14ac:dyDescent="0.3">
      <c r="A31" s="1" t="s">
        <v>90</v>
      </c>
      <c r="E31" s="31">
        <v>300</v>
      </c>
      <c r="F31" s="31"/>
      <c r="G31" s="31">
        <v>300</v>
      </c>
      <c r="H31" s="31"/>
      <c r="I31" s="31">
        <v>300</v>
      </c>
      <c r="J31" s="31"/>
      <c r="K31" s="31">
        <v>300</v>
      </c>
      <c r="M31" s="31">
        <v>300</v>
      </c>
      <c r="O31" s="31">
        <v>300</v>
      </c>
      <c r="Q31" s="31">
        <v>300</v>
      </c>
    </row>
  </sheetData>
  <mergeCells count="1">
    <mergeCell ref="A4:I4"/>
  </mergeCells>
  <pageMargins left="0.6692913385826772" right="0.47244094488188981" top="0.98425196850393704" bottom="0.98425196850393704" header="0.51181102362204722" footer="0.51181102362204722"/>
  <pageSetup paperSize="9" scale="66" orientation="landscape" r:id="rId1"/>
  <headerFooter alignWithMargins="0">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C1636A9E65B4EB6FB9AB657FA3E16" ma:contentTypeVersion="19" ma:contentTypeDescription="Een nieuw document maken." ma:contentTypeScope="" ma:versionID="082fcb033d526cc71284590cbd742669">
  <xsd:schema xmlns:xsd="http://www.w3.org/2001/XMLSchema" xmlns:xs="http://www.w3.org/2001/XMLSchema" xmlns:p="http://schemas.microsoft.com/office/2006/metadata/properties" xmlns:ns2="02233873-b2f2-46ef-8278-dd9f434bd368" xmlns:ns3="defaf51b-7bb8-41ce-be04-e15633bcf2b2" targetNamespace="http://schemas.microsoft.com/office/2006/metadata/properties" ma:root="true" ma:fieldsID="8f70e4859fe0cfc10046498489dcb027" ns2:_="" ns3:_="">
    <xsd:import namespace="02233873-b2f2-46ef-8278-dd9f434bd368"/>
    <xsd:import namespace="defaf51b-7bb8-41ce-be04-e15633bcf2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33873-b2f2-46ef-8278-dd9f434bd3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d51d0ba-ab9e-41e7-afb5-42e5dc88e1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faf51b-7bb8-41ce-be04-e15633bcf2b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a651914-2728-45d9-a0cd-1a79428c3130}" ma:internalName="TaxCatchAll" ma:showField="CatchAllData" ma:web="defaf51b-7bb8-41ce-be04-e15633bcf2b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efaf51b-7bb8-41ce-be04-e15633bcf2b2" xsi:nil="true"/>
    <lcf76f155ced4ddcb4097134ff3c332f xmlns="02233873-b2f2-46ef-8278-dd9f434bd3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C9921C-01FF-4DFF-8347-867DA16B82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233873-b2f2-46ef-8278-dd9f434bd368"/>
    <ds:schemaRef ds:uri="defaf51b-7bb8-41ce-be04-e15633bcf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6C6AA8-6701-4A47-8711-AB1FC6B8E25E}">
  <ds:schemaRefs>
    <ds:schemaRef ds:uri="79c2ca74-dd94-40fd-bb2f-f8edcdd702fc"/>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922182ad-e4bc-4c3d-8d81-ad8e538235a1"/>
    <ds:schemaRef ds:uri="http://www.w3.org/XML/1998/namespace"/>
    <ds:schemaRef ds:uri="defaf51b-7bb8-41ce-be04-e15633bcf2b2"/>
    <ds:schemaRef ds:uri="02233873-b2f2-46ef-8278-dd9f434bd368"/>
  </ds:schemaRefs>
</ds:datastoreItem>
</file>

<file path=customXml/itemProps3.xml><?xml version="1.0" encoding="utf-8"?>
<ds:datastoreItem xmlns:ds="http://schemas.openxmlformats.org/officeDocument/2006/customXml" ds:itemID="{A2EFB554-08A9-462F-ADCD-71274B2C23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Voorblad</vt:lpstr>
      <vt:lpstr>Inhoudsopgave</vt:lpstr>
      <vt:lpstr>Balans + V&amp;W</vt:lpstr>
      <vt:lpstr>Algemene toelichting</vt:lpstr>
      <vt:lpstr>Afzonderlijke posten</vt:lpstr>
      <vt:lpstr>Kengetallen</vt:lpstr>
      <vt:lpstr>Inhoudsopgave!Contents</vt:lpstr>
    </vt:vector>
  </TitlesOfParts>
  <Company>BV Spil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dc:creator>
  <cp:lastModifiedBy>Martijn Westerlaken</cp:lastModifiedBy>
  <cp:lastPrinted>2026-03-06T14:07:35Z</cp:lastPrinted>
  <dcterms:created xsi:type="dcterms:W3CDTF">2011-12-26T05:09:55Z</dcterms:created>
  <dcterms:modified xsi:type="dcterms:W3CDTF">2026-07-03T14:53:56Z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0x010100CDEC1636A9E65B4EB6FB9AB657FA3E16</vt:lpwstr>
  </property>
  <property fmtid="{D5CDD505-2E9C-101B-9397-08002B2CF9AE}" pid="3" name="MediaServiceImageTags">
    <vt:lpwstr/>
  </property>
</Properties>
</file>