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be\Documents\2020-2021\Financien\"/>
    </mc:Choice>
  </mc:AlternateContent>
  <xr:revisionPtr revIDLastSave="0" documentId="13_ncr:1_{CDA24E6A-36C9-4524-9677-F82CDAFA8F81}" xr6:coauthVersionLast="47" xr6:coauthVersionMax="47" xr10:uidLastSave="{00000000-0000-0000-0000-000000000000}"/>
  <bookViews>
    <workbookView xWindow="-110" yWindow="-110" windowWidth="19420" windowHeight="10420" firstSheet="30" activeTab="33" xr2:uid="{00000000-000D-0000-FFFF-FFFF00000000}"/>
  </bookViews>
  <sheets>
    <sheet name="inkomsten" sheetId="1" r:id="rId1"/>
    <sheet name="uitgave" sheetId="2" r:id="rId2"/>
    <sheet name="overzicht per maand" sheetId="3" r:id="rId3"/>
    <sheet name="Exploitatie 2005" sheetId="5" r:id="rId4"/>
    <sheet name="Exploitatie 2007" sheetId="7" r:id="rId5"/>
    <sheet name="Exploitatie 2006" sheetId="6" r:id="rId6"/>
    <sheet name="Exploitatie 2008" sheetId="8" r:id="rId7"/>
    <sheet name="Verslag toel 2008" sheetId="4" r:id="rId8"/>
    <sheet name="Exploitatie 2009" sheetId="9" r:id="rId9"/>
    <sheet name="Verslag toel 2009" sheetId="10" r:id="rId10"/>
    <sheet name="exploitatie 2010" sheetId="13" r:id="rId11"/>
    <sheet name="Verslag toel 2010" sheetId="14" r:id="rId12"/>
    <sheet name="Verslag toel 2011" sheetId="15" r:id="rId13"/>
    <sheet name="Exploitatie 2011" sheetId="16" r:id="rId14"/>
    <sheet name="Verslag 2012" sheetId="17" r:id="rId15"/>
    <sheet name="Exploitatie 2012" sheetId="18" r:id="rId16"/>
    <sheet name="Verslag 2013" sheetId="19" r:id="rId17"/>
    <sheet name="Exploitatie 2013" sheetId="20" r:id="rId18"/>
    <sheet name="Verslag 2014" sheetId="21" r:id="rId19"/>
    <sheet name="Exploitatie 2014" sheetId="22" r:id="rId20"/>
    <sheet name="Verslag 2015" sheetId="23" r:id="rId21"/>
    <sheet name="Exploitatie 2015" sheetId="25" r:id="rId22"/>
    <sheet name="Verslag 2016" sheetId="26" r:id="rId23"/>
    <sheet name="Exploitatie 2016" sheetId="27" r:id="rId24"/>
    <sheet name="Verslag 2017" sheetId="28" r:id="rId25"/>
    <sheet name="Exploitatie 2017" sheetId="30" r:id="rId26"/>
    <sheet name="Verslag 2018" sheetId="32" r:id="rId27"/>
    <sheet name="Exploitatie 2018" sheetId="34" r:id="rId28"/>
    <sheet name="Verslag 2019" sheetId="39" r:id="rId29"/>
    <sheet name="Exploitatie 2019" sheetId="36" r:id="rId30"/>
    <sheet name="Verslag 2020" sheetId="38" r:id="rId31"/>
    <sheet name="Exploitatie 2020" sheetId="37" r:id="rId32"/>
    <sheet name="Verslag 2021" sheetId="42" r:id="rId33"/>
    <sheet name="Exploitatie 2021" sheetId="40" r:id="rId34"/>
  </sheets>
  <definedNames>
    <definedName name="_xlnm._FilterDatabase" localSheetId="14" hidden="1">'Verslag 2012'!$A$4:$J$123</definedName>
    <definedName name="_xlnm._FilterDatabase" localSheetId="22" hidden="1">'Verslag 2016'!$A$1:$G$119</definedName>
    <definedName name="_xlnm._FilterDatabase" localSheetId="12" hidden="1">'Verslag toel 2011'!$A$3:$J$136</definedName>
    <definedName name="_xlnm.Print_Area" localSheetId="5">'Exploitatie 2006'!$B$1:$J$58</definedName>
    <definedName name="_xlnm.Print_Area" localSheetId="4">'Exploitatie 2007'!$B$1:$J$61</definedName>
    <definedName name="_xlnm.Print_Area" localSheetId="7">'Verslag toel 2008'!$A$254:$N$407</definedName>
    <definedName name="_xlnm.Print_Titles" localSheetId="7">'Verslag toel 2008'!$1:$2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40" l="1"/>
  <c r="F40" i="40"/>
  <c r="K105" i="42"/>
  <c r="N111" i="42"/>
  <c r="K111" i="42"/>
  <c r="K2" i="42"/>
  <c r="N30" i="42"/>
  <c r="D110" i="42"/>
  <c r="H40" i="40"/>
  <c r="I32" i="40"/>
  <c r="I43" i="40" s="1"/>
  <c r="D22" i="40"/>
  <c r="I18" i="40"/>
  <c r="I22" i="40" s="1"/>
  <c r="H18" i="40"/>
  <c r="H22" i="40" s="1"/>
  <c r="J657" i="2"/>
  <c r="F1311" i="1"/>
  <c r="P111" i="42" l="1"/>
  <c r="E3" i="39"/>
  <c r="E4" i="39" s="1"/>
  <c r="E5" i="39" s="1"/>
  <c r="E6" i="39" s="1"/>
  <c r="E7" i="39" s="1"/>
  <c r="E8" i="39" s="1"/>
  <c r="E9" i="39" s="1"/>
  <c r="E10" i="39" s="1"/>
  <c r="E11" i="39" s="1"/>
  <c r="E12" i="39" s="1"/>
  <c r="E13" i="39" s="1"/>
  <c r="E14" i="39" s="1"/>
  <c r="E15" i="39" s="1"/>
  <c r="E16" i="39" s="1"/>
  <c r="E17" i="39" s="1"/>
  <c r="E18" i="39" s="1"/>
  <c r="E19" i="39" s="1"/>
  <c r="E20" i="39" s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  <c r="E35" i="39" s="1"/>
  <c r="E36" i="39" s="1"/>
  <c r="E37" i="39" s="1"/>
  <c r="E38" i="39" s="1"/>
  <c r="E39" i="39" s="1"/>
  <c r="E40" i="39" s="1"/>
  <c r="E41" i="39" s="1"/>
  <c r="E42" i="39" s="1"/>
  <c r="E43" i="39" s="1"/>
  <c r="E44" i="39" s="1"/>
  <c r="E45" i="39" s="1"/>
  <c r="E46" i="39" s="1"/>
  <c r="E47" i="39" s="1"/>
  <c r="E48" i="39" s="1"/>
  <c r="E49" i="39" s="1"/>
  <c r="E50" i="39" s="1"/>
  <c r="E51" i="39" s="1"/>
  <c r="E52" i="39" s="1"/>
  <c r="E53" i="39" s="1"/>
  <c r="E54" i="39" s="1"/>
  <c r="E55" i="39" s="1"/>
  <c r="E56" i="39" s="1"/>
  <c r="E57" i="39" s="1"/>
  <c r="E58" i="39" s="1"/>
  <c r="E59" i="39" s="1"/>
  <c r="E60" i="39" s="1"/>
  <c r="E61" i="39" s="1"/>
  <c r="E62" i="39" s="1"/>
  <c r="E63" i="39" s="1"/>
  <c r="E64" i="39" s="1"/>
  <c r="E65" i="39" s="1"/>
  <c r="E66" i="39" s="1"/>
  <c r="E67" i="39" s="1"/>
  <c r="E68" i="39" s="1"/>
  <c r="E69" i="39" s="1"/>
  <c r="E70" i="39" s="1"/>
  <c r="E71" i="39" s="1"/>
  <c r="E72" i="39" s="1"/>
  <c r="E73" i="39" s="1"/>
  <c r="E74" i="39" s="1"/>
  <c r="E75" i="39" s="1"/>
  <c r="E76" i="39" s="1"/>
  <c r="E77" i="39" s="1"/>
  <c r="E78" i="39" s="1"/>
  <c r="E79" i="39" s="1"/>
  <c r="E80" i="39" s="1"/>
  <c r="E81" i="39" s="1"/>
  <c r="E82" i="39" s="1"/>
  <c r="E83" i="39" s="1"/>
  <c r="E84" i="39" s="1"/>
  <c r="E85" i="39" s="1"/>
  <c r="E86" i="39" s="1"/>
  <c r="E87" i="39" s="1"/>
  <c r="E88" i="39" s="1"/>
  <c r="E89" i="39" s="1"/>
  <c r="E90" i="39" s="1"/>
  <c r="E91" i="39" s="1"/>
  <c r="E92" i="39" s="1"/>
  <c r="E93" i="39" s="1"/>
  <c r="E94" i="39" s="1"/>
  <c r="E95" i="39" s="1"/>
  <c r="E96" i="39" s="1"/>
  <c r="E97" i="39" s="1"/>
  <c r="E98" i="39" s="1"/>
  <c r="E99" i="39" s="1"/>
  <c r="E100" i="39" s="1"/>
  <c r="E101" i="39" s="1"/>
  <c r="E102" i="39" s="1"/>
  <c r="E103" i="39" s="1"/>
  <c r="E104" i="39" s="1"/>
  <c r="E105" i="39" s="1"/>
  <c r="E106" i="39" s="1"/>
  <c r="E107" i="39" s="1"/>
  <c r="E108" i="39" s="1"/>
  <c r="E109" i="39" s="1"/>
  <c r="E110" i="39" s="1"/>
  <c r="E111" i="39" s="1"/>
  <c r="E112" i="39" s="1"/>
  <c r="E113" i="39" s="1"/>
  <c r="E114" i="39" s="1"/>
  <c r="E115" i="39" s="1"/>
  <c r="E116" i="39" s="1"/>
  <c r="E117" i="39" s="1"/>
  <c r="E118" i="39" s="1"/>
  <c r="E119" i="39" s="1"/>
  <c r="E2" i="39"/>
  <c r="K120" i="39"/>
  <c r="L118" i="39"/>
  <c r="K34" i="39"/>
  <c r="E4" i="38"/>
  <c r="E5" i="38" s="1"/>
  <c r="E6" i="38" s="1"/>
  <c r="E7" i="38" s="1"/>
  <c r="E8" i="38" s="1"/>
  <c r="E9" i="38" s="1"/>
  <c r="E10" i="38" s="1"/>
  <c r="E11" i="38" s="1"/>
  <c r="E12" i="38" s="1"/>
  <c r="E13" i="38" s="1"/>
  <c r="E14" i="38" s="1"/>
  <c r="E15" i="38" s="1"/>
  <c r="E16" i="38" s="1"/>
  <c r="E17" i="38" s="1"/>
  <c r="E18" i="38" s="1"/>
  <c r="E19" i="38" s="1"/>
  <c r="E20" i="38" s="1"/>
  <c r="E21" i="38" s="1"/>
  <c r="E22" i="38" s="1"/>
  <c r="E23" i="38" s="1"/>
  <c r="E24" i="38" s="1"/>
  <c r="E25" i="38" s="1"/>
  <c r="E26" i="38" s="1"/>
  <c r="E27" i="38" s="1"/>
  <c r="E28" i="38" s="1"/>
  <c r="E29" i="38" s="1"/>
  <c r="E30" i="38" s="1"/>
  <c r="E31" i="38" s="1"/>
  <c r="E32" i="38" s="1"/>
  <c r="E33" i="38" s="1"/>
  <c r="E34" i="38" s="1"/>
  <c r="E35" i="38" s="1"/>
  <c r="E36" i="38" s="1"/>
  <c r="E37" i="38" s="1"/>
  <c r="E38" i="38" s="1"/>
  <c r="E39" i="38" s="1"/>
  <c r="E40" i="38" s="1"/>
  <c r="E41" i="38" s="1"/>
  <c r="E42" i="38" s="1"/>
  <c r="E43" i="38" s="1"/>
  <c r="E44" i="38" s="1"/>
  <c r="E45" i="38" s="1"/>
  <c r="E46" i="38" s="1"/>
  <c r="E47" i="38" s="1"/>
  <c r="E48" i="38" s="1"/>
  <c r="E49" i="38" s="1"/>
  <c r="E50" i="38" s="1"/>
  <c r="E51" i="38" s="1"/>
  <c r="E52" i="38" s="1"/>
  <c r="E53" i="38" s="1"/>
  <c r="E54" i="38" s="1"/>
  <c r="E55" i="38" s="1"/>
  <c r="E56" i="38" s="1"/>
  <c r="E57" i="38" s="1"/>
  <c r="E58" i="38" s="1"/>
  <c r="E59" i="38" s="1"/>
  <c r="E60" i="38" s="1"/>
  <c r="E61" i="38" s="1"/>
  <c r="E62" i="38" s="1"/>
  <c r="E63" i="38" s="1"/>
  <c r="E64" i="38" s="1"/>
  <c r="E65" i="38" s="1"/>
  <c r="E66" i="38" s="1"/>
  <c r="E67" i="38" s="1"/>
  <c r="E68" i="38" s="1"/>
  <c r="E69" i="38" s="1"/>
  <c r="E70" i="38" s="1"/>
  <c r="E71" i="38" s="1"/>
  <c r="E72" i="38" s="1"/>
  <c r="E73" i="38" s="1"/>
  <c r="E74" i="38" s="1"/>
  <c r="E75" i="38" s="1"/>
  <c r="E76" i="38" s="1"/>
  <c r="E77" i="38" s="1"/>
  <c r="E78" i="38" s="1"/>
  <c r="E79" i="38" s="1"/>
  <c r="E80" i="38" s="1"/>
  <c r="E81" i="38" s="1"/>
  <c r="E82" i="38" s="1"/>
  <c r="E83" i="38" s="1"/>
  <c r="E84" i="38" s="1"/>
  <c r="E85" i="38" s="1"/>
  <c r="E86" i="38" s="1"/>
  <c r="E87" i="38" s="1"/>
  <c r="E88" i="38" s="1"/>
  <c r="E89" i="38" s="1"/>
  <c r="E90" i="38" s="1"/>
  <c r="E91" i="38" s="1"/>
  <c r="E92" i="38" s="1"/>
  <c r="E93" i="38" s="1"/>
  <c r="E94" i="38" s="1"/>
  <c r="E95" i="38" s="1"/>
  <c r="E96" i="38" s="1"/>
  <c r="E97" i="38" s="1"/>
  <c r="E98" i="38" s="1"/>
  <c r="E99" i="38" s="1"/>
  <c r="E3" i="38"/>
  <c r="E2" i="38"/>
  <c r="K100" i="38"/>
  <c r="L98" i="38"/>
  <c r="K25" i="38"/>
  <c r="F40" i="37"/>
  <c r="G43" i="37" s="1"/>
  <c r="I32" i="37"/>
  <c r="I43" i="37" s="1"/>
  <c r="D22" i="37"/>
  <c r="I18" i="37"/>
  <c r="I22" i="37" s="1"/>
  <c r="H18" i="37"/>
  <c r="H22" i="37" s="1"/>
  <c r="F43" i="36" l="1"/>
  <c r="G46" i="36" s="1"/>
  <c r="I35" i="36"/>
  <c r="I46" i="36" s="1"/>
  <c r="G35" i="36"/>
  <c r="H25" i="36"/>
  <c r="C25" i="36"/>
  <c r="I21" i="36"/>
  <c r="I25" i="36" s="1"/>
  <c r="H21" i="36"/>
  <c r="J693" i="2" l="1"/>
  <c r="I1150" i="1" l="1"/>
  <c r="J593" i="2"/>
  <c r="J627" i="2" l="1"/>
  <c r="I1235" i="1"/>
  <c r="G1188" i="1" l="1"/>
  <c r="I30" i="34" l="1"/>
  <c r="I34" i="34" s="1"/>
  <c r="N173" i="32"/>
  <c r="N169" i="32"/>
  <c r="N160" i="32"/>
  <c r="N153" i="32"/>
  <c r="N149" i="32"/>
  <c r="N145" i="32"/>
  <c r="N143" i="32"/>
  <c r="N137" i="32"/>
  <c r="N130" i="32"/>
  <c r="N123" i="32"/>
  <c r="N114" i="32"/>
  <c r="N68" i="32"/>
  <c r="N61" i="32"/>
  <c r="N58" i="32"/>
  <c r="N50" i="32"/>
  <c r="N40" i="32"/>
  <c r="N28" i="32"/>
  <c r="N181" i="32" s="1"/>
  <c r="N25" i="32"/>
  <c r="N3" i="32"/>
  <c r="M157" i="32"/>
  <c r="M147" i="32"/>
  <c r="M141" i="32"/>
  <c r="M128" i="32"/>
  <c r="M67" i="32"/>
  <c r="M181" i="32" s="1"/>
  <c r="M56" i="32"/>
  <c r="M27" i="32"/>
  <c r="F52" i="34"/>
  <c r="G55" i="34" s="1"/>
  <c r="I44" i="34"/>
  <c r="I55" i="34" s="1"/>
  <c r="G44" i="34"/>
  <c r="D34" i="34"/>
  <c r="C34" i="34"/>
  <c r="H30" i="34"/>
  <c r="H34" i="34" s="1"/>
  <c r="O181" i="32" l="1"/>
  <c r="D2103" i="3" l="1"/>
  <c r="H128" i="28" l="1"/>
  <c r="I126" i="28"/>
  <c r="H123" i="28"/>
  <c r="I122" i="28"/>
  <c r="H116" i="28"/>
  <c r="I114" i="28"/>
  <c r="H109" i="28"/>
  <c r="I108" i="28"/>
  <c r="I130" i="28" s="1"/>
  <c r="H25" i="28"/>
  <c r="F52" i="30"/>
  <c r="I44" i="30"/>
  <c r="I55" i="30" s="1"/>
  <c r="G44" i="30"/>
  <c r="D34" i="30"/>
  <c r="C34" i="30"/>
  <c r="I34" i="30"/>
  <c r="H30" i="30"/>
  <c r="H34" i="30" s="1"/>
  <c r="H130" i="28" l="1"/>
  <c r="K130" i="28" s="1"/>
  <c r="G55" i="30"/>
  <c r="F52" i="27" l="1"/>
  <c r="I44" i="27"/>
  <c r="I55" i="27" s="1"/>
  <c r="G44" i="27"/>
  <c r="D34" i="27"/>
  <c r="C34" i="27"/>
  <c r="I30" i="27"/>
  <c r="I34" i="27" s="1"/>
  <c r="H30" i="27"/>
  <c r="H34" i="27" s="1"/>
  <c r="H119" i="26"/>
  <c r="I99" i="26"/>
  <c r="I121" i="26" s="1"/>
  <c r="H20" i="26"/>
  <c r="H121" i="26" l="1"/>
  <c r="J121" i="26" s="1"/>
  <c r="G55" i="27"/>
  <c r="G52" i="25"/>
  <c r="H107" i="23"/>
  <c r="I52" i="25"/>
  <c r="I44" i="25"/>
  <c r="G44" i="25"/>
  <c r="G55" i="25" s="1"/>
  <c r="D34" i="25"/>
  <c r="C34" i="25"/>
  <c r="I30" i="25"/>
  <c r="I34" i="25" s="1"/>
  <c r="H30" i="25"/>
  <c r="H34" i="25" s="1"/>
  <c r="G135" i="23"/>
  <c r="G132" i="23"/>
  <c r="G120" i="23"/>
  <c r="H121" i="23"/>
  <c r="H117" i="23"/>
  <c r="G115" i="23"/>
  <c r="H114" i="23"/>
  <c r="G112" i="23"/>
  <c r="H110" i="23"/>
  <c r="G109" i="23"/>
  <c r="G23" i="23"/>
  <c r="H19" i="23"/>
  <c r="H23" i="23"/>
  <c r="B137" i="23"/>
  <c r="G137" i="23" l="1"/>
  <c r="I55" i="25"/>
  <c r="H137" i="23"/>
  <c r="F47" i="22"/>
  <c r="G57" i="22" s="1"/>
  <c r="I57" i="22"/>
  <c r="I44" i="22"/>
  <c r="G44" i="22"/>
  <c r="D34" i="22"/>
  <c r="C34" i="22"/>
  <c r="I30" i="22"/>
  <c r="I34" i="22" s="1"/>
  <c r="H30" i="22"/>
  <c r="H34" i="22" s="1"/>
  <c r="D130" i="21"/>
  <c r="J105" i="21"/>
  <c r="L22" i="21"/>
  <c r="J10" i="21"/>
  <c r="J6" i="21"/>
  <c r="L4" i="21"/>
  <c r="J3" i="21"/>
  <c r="I137" i="23" l="1"/>
  <c r="O10" i="21"/>
  <c r="L130" i="21"/>
  <c r="J130" i="21"/>
  <c r="I60" i="22"/>
  <c r="G60" i="22"/>
  <c r="N130" i="21" l="1"/>
  <c r="F72" i="20"/>
  <c r="I57" i="20"/>
  <c r="I44" i="20"/>
  <c r="I30" i="20"/>
  <c r="I34" i="20" s="1"/>
  <c r="G57" i="20"/>
  <c r="G44" i="20"/>
  <c r="D34" i="20"/>
  <c r="C34" i="20"/>
  <c r="H30" i="20"/>
  <c r="H34" i="20" s="1"/>
  <c r="I60" i="20" l="1"/>
  <c r="G60" i="20"/>
  <c r="D160" i="19"/>
  <c r="K112" i="19"/>
  <c r="K109" i="19"/>
  <c r="L108" i="19"/>
  <c r="L24" i="19"/>
  <c r="L160" i="19" s="1"/>
  <c r="K4" i="19"/>
  <c r="K3" i="19"/>
  <c r="K160" i="19" l="1"/>
  <c r="N160" i="19" s="1"/>
  <c r="D125" i="17" l="1"/>
  <c r="K95" i="17"/>
  <c r="L19" i="17"/>
  <c r="L125" i="17" s="1"/>
  <c r="K3" i="17"/>
  <c r="K125" i="17" s="1"/>
  <c r="I57" i="18"/>
  <c r="G57" i="18"/>
  <c r="I44" i="18"/>
  <c r="G44" i="18"/>
  <c r="D34" i="18"/>
  <c r="C34" i="18"/>
  <c r="I30" i="18"/>
  <c r="I34" i="18" s="1"/>
  <c r="H30" i="18"/>
  <c r="H34" i="18" s="1"/>
  <c r="G60" i="18" l="1"/>
  <c r="M125" i="17"/>
  <c r="I60" i="18"/>
  <c r="F55" i="16" l="1"/>
  <c r="G57" i="16" s="1"/>
  <c r="H30" i="13"/>
  <c r="H55" i="16"/>
  <c r="I57" i="16" s="1"/>
  <c r="I44" i="16"/>
  <c r="G44" i="16"/>
  <c r="D34" i="16"/>
  <c r="C34" i="16"/>
  <c r="I30" i="16"/>
  <c r="I34" i="16" s="1"/>
  <c r="H30" i="16"/>
  <c r="H34" i="16" s="1"/>
  <c r="D138" i="15"/>
  <c r="K130" i="15"/>
  <c r="L45" i="15"/>
  <c r="L138" i="15" s="1"/>
  <c r="K43" i="15"/>
  <c r="K42" i="15"/>
  <c r="K24" i="15"/>
  <c r="K3" i="15"/>
  <c r="K138" i="15" l="1"/>
  <c r="M138" i="15" s="1"/>
  <c r="G60" i="16"/>
  <c r="I60" i="16"/>
  <c r="F54" i="13" l="1"/>
  <c r="G56" i="13" s="1"/>
  <c r="H51" i="13"/>
  <c r="I56" i="13" s="1"/>
  <c r="I44" i="13"/>
  <c r="G44" i="13"/>
  <c r="D34" i="13"/>
  <c r="C34" i="13"/>
  <c r="I30" i="13"/>
  <c r="I34" i="13" s="1"/>
  <c r="H34" i="13"/>
  <c r="K138" i="14"/>
  <c r="K3" i="14"/>
  <c r="K136" i="14"/>
  <c r="L45" i="14"/>
  <c r="L144" i="14" s="1"/>
  <c r="K44" i="14"/>
  <c r="K28" i="14"/>
  <c r="D144" i="14"/>
  <c r="D692" i="2"/>
  <c r="D695" i="2" s="1"/>
  <c r="G41" i="9"/>
  <c r="G44" i="9" s="1"/>
  <c r="F51" i="9"/>
  <c r="F54" i="9"/>
  <c r="D132" i="10"/>
  <c r="L40" i="10"/>
  <c r="L121" i="10"/>
  <c r="L120" i="10"/>
  <c r="M49" i="10"/>
  <c r="L41" i="10"/>
  <c r="L14" i="10"/>
  <c r="E3" i="10"/>
  <c r="E4" i="10" s="1"/>
  <c r="E5" i="10" s="1"/>
  <c r="E6" i="10" s="1"/>
  <c r="E7" i="10" s="1"/>
  <c r="E8" i="10" s="1"/>
  <c r="E9" i="10" s="1"/>
  <c r="E10" i="10" s="1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E122" i="10" s="1"/>
  <c r="E123" i="10" s="1"/>
  <c r="E124" i="10" s="1"/>
  <c r="E125" i="10" s="1"/>
  <c r="E126" i="10" s="1"/>
  <c r="E127" i="10" s="1"/>
  <c r="E128" i="10" s="1"/>
  <c r="E129" i="10" s="1"/>
  <c r="L45" i="10"/>
  <c r="L107" i="10"/>
  <c r="M42" i="10"/>
  <c r="L13" i="10"/>
  <c r="L3" i="10"/>
  <c r="I56" i="9"/>
  <c r="I44" i="9"/>
  <c r="D34" i="9"/>
  <c r="C34" i="9"/>
  <c r="I30" i="9"/>
  <c r="I34" i="9" s="1"/>
  <c r="H30" i="9"/>
  <c r="H34" i="9" s="1"/>
  <c r="E136" i="3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D134" i="3"/>
  <c r="E15" i="3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D6" i="3"/>
  <c r="D13" i="3" s="1"/>
  <c r="E2" i="3"/>
  <c r="E3" i="3" s="1"/>
  <c r="E4" i="3" s="1"/>
  <c r="E5" i="3" s="1"/>
  <c r="D4" i="1"/>
  <c r="D1403" i="1" s="1"/>
  <c r="D1406" i="1" s="1"/>
  <c r="H2" i="1"/>
  <c r="H3" i="1" s="1"/>
  <c r="H2" i="2"/>
  <c r="H3" i="2" s="1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H69" i="2" s="1"/>
  <c r="H70" i="2" s="1"/>
  <c r="H71" i="2" s="1"/>
  <c r="H72" i="2" s="1"/>
  <c r="H73" i="2" s="1"/>
  <c r="H74" i="2" s="1"/>
  <c r="H75" i="2" s="1"/>
  <c r="H76" i="2" s="1"/>
  <c r="H77" i="2" s="1"/>
  <c r="H78" i="2" s="1"/>
  <c r="H79" i="2" s="1"/>
  <c r="H80" i="2" s="1"/>
  <c r="H81" i="2" s="1"/>
  <c r="H82" i="2" s="1"/>
  <c r="H83" i="2" s="1"/>
  <c r="H84" i="2" s="1"/>
  <c r="H85" i="2" s="1"/>
  <c r="H86" i="2" s="1"/>
  <c r="H87" i="2" s="1"/>
  <c r="H88" i="2" s="1"/>
  <c r="H89" i="2" s="1"/>
  <c r="H90" i="2" s="1"/>
  <c r="H91" i="2" s="1"/>
  <c r="H92" i="2" s="1"/>
  <c r="H93" i="2" s="1"/>
  <c r="H94" i="2" s="1"/>
  <c r="H95" i="2" s="1"/>
  <c r="H96" i="2" s="1"/>
  <c r="H97" i="2" s="1"/>
  <c r="H98" i="2" s="1"/>
  <c r="H99" i="2" s="1"/>
  <c r="H100" i="2" s="1"/>
  <c r="H101" i="2" s="1"/>
  <c r="H102" i="2" s="1"/>
  <c r="H103" i="2" s="1"/>
  <c r="H104" i="2" s="1"/>
  <c r="H105" i="2" s="1"/>
  <c r="H106" i="2" s="1"/>
  <c r="H107" i="2" s="1"/>
  <c r="H108" i="2" s="1"/>
  <c r="H109" i="2" s="1"/>
  <c r="H110" i="2" s="1"/>
  <c r="H111" i="2" s="1"/>
  <c r="H112" i="2" s="1"/>
  <c r="H113" i="2" s="1"/>
  <c r="H114" i="2" s="1"/>
  <c r="H115" i="2" s="1"/>
  <c r="H116" i="2" s="1"/>
  <c r="H117" i="2" s="1"/>
  <c r="H118" i="2" s="1"/>
  <c r="H119" i="2" s="1"/>
  <c r="H120" i="2" s="1"/>
  <c r="H121" i="2" s="1"/>
  <c r="H122" i="2" s="1"/>
  <c r="H123" i="2" s="1"/>
  <c r="H124" i="2" s="1"/>
  <c r="H125" i="2" s="1"/>
  <c r="H126" i="2" s="1"/>
  <c r="H127" i="2" s="1"/>
  <c r="H128" i="2" s="1"/>
  <c r="H129" i="2" s="1"/>
  <c r="H130" i="2" s="1"/>
  <c r="H131" i="2" s="1"/>
  <c r="H132" i="2" s="1"/>
  <c r="H133" i="2" s="1"/>
  <c r="H134" i="2" s="1"/>
  <c r="H135" i="2" s="1"/>
  <c r="H136" i="2" s="1"/>
  <c r="H137" i="2" s="1"/>
  <c r="H138" i="2" s="1"/>
  <c r="H139" i="2" s="1"/>
  <c r="H140" i="2" s="1"/>
  <c r="H141" i="2" s="1"/>
  <c r="H142" i="2" s="1"/>
  <c r="H143" i="2" s="1"/>
  <c r="H144" i="2" s="1"/>
  <c r="H145" i="2" s="1"/>
  <c r="H146" i="2" s="1"/>
  <c r="H147" i="2" s="1"/>
  <c r="H148" i="2" s="1"/>
  <c r="H149" i="2" s="1"/>
  <c r="H150" i="2" s="1"/>
  <c r="H151" i="2" s="1"/>
  <c r="H152" i="2" s="1"/>
  <c r="H153" i="2" s="1"/>
  <c r="H154" i="2" s="1"/>
  <c r="H155" i="2" s="1"/>
  <c r="H156" i="2" s="1"/>
  <c r="H157" i="2" s="1"/>
  <c r="H158" i="2" s="1"/>
  <c r="H159" i="2" s="1"/>
  <c r="H160" i="2" s="1"/>
  <c r="H161" i="2" s="1"/>
  <c r="H162" i="2" s="1"/>
  <c r="H163" i="2" s="1"/>
  <c r="H164" i="2" s="1"/>
  <c r="H165" i="2" s="1"/>
  <c r="H166" i="2" s="1"/>
  <c r="H167" i="2" s="1"/>
  <c r="H168" i="2" s="1"/>
  <c r="H169" i="2" s="1"/>
  <c r="H170" i="2" s="1"/>
  <c r="H171" i="2" s="1"/>
  <c r="H172" i="2" s="1"/>
  <c r="H173" i="2" s="1"/>
  <c r="H174" i="2" s="1"/>
  <c r="H175" i="2" s="1"/>
  <c r="H176" i="2" s="1"/>
  <c r="H177" i="2" s="1"/>
  <c r="H178" i="2" s="1"/>
  <c r="H179" i="2" s="1"/>
  <c r="H180" i="2" s="1"/>
  <c r="H181" i="2" s="1"/>
  <c r="H182" i="2" s="1"/>
  <c r="H183" i="2" s="1"/>
  <c r="H184" i="2" s="1"/>
  <c r="H185" i="2" s="1"/>
  <c r="H186" i="2" s="1"/>
  <c r="H187" i="2" s="1"/>
  <c r="H188" i="2" s="1"/>
  <c r="H189" i="2" s="1"/>
  <c r="H190" i="2" s="1"/>
  <c r="H191" i="2" s="1"/>
  <c r="H192" i="2" s="1"/>
  <c r="H193" i="2" s="1"/>
  <c r="H194" i="2" s="1"/>
  <c r="H195" i="2" s="1"/>
  <c r="H196" i="2" s="1"/>
  <c r="H197" i="2" s="1"/>
  <c r="H198" i="2" s="1"/>
  <c r="H199" i="2" s="1"/>
  <c r="H200" i="2" s="1"/>
  <c r="H201" i="2" s="1"/>
  <c r="H202" i="2" s="1"/>
  <c r="H203" i="2" s="1"/>
  <c r="H204" i="2" s="1"/>
  <c r="H205" i="2" s="1"/>
  <c r="H206" i="2" s="1"/>
  <c r="H207" i="2" s="1"/>
  <c r="H208" i="2" s="1"/>
  <c r="H209" i="2" s="1"/>
  <c r="H210" i="2" s="1"/>
  <c r="H211" i="2" s="1"/>
  <c r="H212" i="2" s="1"/>
  <c r="H213" i="2" s="1"/>
  <c r="H214" i="2" s="1"/>
  <c r="H215" i="2" s="1"/>
  <c r="H216" i="2" s="1"/>
  <c r="H217" i="2" s="1"/>
  <c r="H218" i="2" s="1"/>
  <c r="H219" i="2" s="1"/>
  <c r="H220" i="2" s="1"/>
  <c r="H221" i="2" s="1"/>
  <c r="H222" i="2" s="1"/>
  <c r="H223" i="2" s="1"/>
  <c r="H224" i="2" s="1"/>
  <c r="H225" i="2" s="1"/>
  <c r="H226" i="2" s="1"/>
  <c r="H227" i="2" s="1"/>
  <c r="H228" i="2" s="1"/>
  <c r="H229" i="2" s="1"/>
  <c r="H230" i="2" s="1"/>
  <c r="H231" i="2" s="1"/>
  <c r="H232" i="2" s="1"/>
  <c r="H233" i="2" s="1"/>
  <c r="H234" i="2" s="1"/>
  <c r="H235" i="2" s="1"/>
  <c r="H236" i="2" s="1"/>
  <c r="H237" i="2" s="1"/>
  <c r="H238" i="2" s="1"/>
  <c r="H239" i="2" s="1"/>
  <c r="H240" i="2" s="1"/>
  <c r="H241" i="2" s="1"/>
  <c r="H242" i="2" s="1"/>
  <c r="H243" i="2" s="1"/>
  <c r="H244" i="2" s="1"/>
  <c r="H245" i="2" s="1"/>
  <c r="H246" i="2" s="1"/>
  <c r="H247" i="2" s="1"/>
  <c r="H248" i="2" s="1"/>
  <c r="H249" i="2" s="1"/>
  <c r="H250" i="2" s="1"/>
  <c r="H251" i="2" s="1"/>
  <c r="H252" i="2" s="1"/>
  <c r="H253" i="2" s="1"/>
  <c r="H254" i="2" s="1"/>
  <c r="H255" i="2" s="1"/>
  <c r="H256" i="2" s="1"/>
  <c r="H257" i="2" s="1"/>
  <c r="H258" i="2" s="1"/>
  <c r="H259" i="2" s="1"/>
  <c r="H260" i="2" s="1"/>
  <c r="H261" i="2" s="1"/>
  <c r="H262" i="2" s="1"/>
  <c r="H263" i="2" s="1"/>
  <c r="H264" i="2" s="1"/>
  <c r="H265" i="2" s="1"/>
  <c r="H266" i="2" s="1"/>
  <c r="H267" i="2" s="1"/>
  <c r="H268" i="2" s="1"/>
  <c r="H269" i="2" s="1"/>
  <c r="H270" i="2" s="1"/>
  <c r="H271" i="2" s="1"/>
  <c r="H272" i="2" s="1"/>
  <c r="H273" i="2" s="1"/>
  <c r="H274" i="2" s="1"/>
  <c r="H275" i="2" s="1"/>
  <c r="H276" i="2" s="1"/>
  <c r="H277" i="2" s="1"/>
  <c r="H278" i="2" s="1"/>
  <c r="H279" i="2" s="1"/>
  <c r="H280" i="2" s="1"/>
  <c r="H281" i="2" s="1"/>
  <c r="H282" i="2" s="1"/>
  <c r="H283" i="2" s="1"/>
  <c r="H284" i="2" s="1"/>
  <c r="H285" i="2" s="1"/>
  <c r="H286" i="2" s="1"/>
  <c r="H287" i="2" s="1"/>
  <c r="H288" i="2" s="1"/>
  <c r="H289" i="2" s="1"/>
  <c r="H290" i="2" s="1"/>
  <c r="H291" i="2" s="1"/>
  <c r="H292" i="2" s="1"/>
  <c r="H293" i="2" s="1"/>
  <c r="H294" i="2" s="1"/>
  <c r="H295" i="2" s="1"/>
  <c r="H296" i="2" s="1"/>
  <c r="H297" i="2" s="1"/>
  <c r="H298" i="2" s="1"/>
  <c r="H299" i="2" s="1"/>
  <c r="H300" i="2" s="1"/>
  <c r="H301" i="2" s="1"/>
  <c r="H302" i="2" s="1"/>
  <c r="H303" i="2" s="1"/>
  <c r="H304" i="2" s="1"/>
  <c r="H305" i="2" s="1"/>
  <c r="H306" i="2" s="1"/>
  <c r="H307" i="2" s="1"/>
  <c r="H308" i="2" s="1"/>
  <c r="H309" i="2" s="1"/>
  <c r="H310" i="2" s="1"/>
  <c r="H311" i="2" s="1"/>
  <c r="H312" i="2" s="1"/>
  <c r="H313" i="2" s="1"/>
  <c r="H314" i="2" s="1"/>
  <c r="H315" i="2" s="1"/>
  <c r="H316" i="2" s="1"/>
  <c r="H317" i="2" s="1"/>
  <c r="H318" i="2" s="1"/>
  <c r="H319" i="2" s="1"/>
  <c r="H320" i="2" s="1"/>
  <c r="H321" i="2" s="1"/>
  <c r="H322" i="2" s="1"/>
  <c r="H323" i="2" s="1"/>
  <c r="H324" i="2" s="1"/>
  <c r="H325" i="2" s="1"/>
  <c r="H326" i="2" s="1"/>
  <c r="H327" i="2" s="1"/>
  <c r="H328" i="2" s="1"/>
  <c r="H329" i="2" s="1"/>
  <c r="H330" i="2" s="1"/>
  <c r="H331" i="2" s="1"/>
  <c r="H332" i="2" s="1"/>
  <c r="H333" i="2" s="1"/>
  <c r="H334" i="2" s="1"/>
  <c r="H335" i="2" s="1"/>
  <c r="H336" i="2" s="1"/>
  <c r="H337" i="2" s="1"/>
  <c r="H338" i="2" s="1"/>
  <c r="H339" i="2" s="1"/>
  <c r="H340" i="2" s="1"/>
  <c r="H341" i="2" s="1"/>
  <c r="H342" i="2" s="1"/>
  <c r="H343" i="2" s="1"/>
  <c r="H344" i="2" s="1"/>
  <c r="H345" i="2" s="1"/>
  <c r="H346" i="2" s="1"/>
  <c r="H347" i="2" s="1"/>
  <c r="H348" i="2" s="1"/>
  <c r="H349" i="2" s="1"/>
  <c r="H350" i="2" s="1"/>
  <c r="H351" i="2" s="1"/>
  <c r="H352" i="2" s="1"/>
  <c r="H353" i="2" s="1"/>
  <c r="H354" i="2" s="1"/>
  <c r="H355" i="2" s="1"/>
  <c r="H356" i="2" s="1"/>
  <c r="H357" i="2" s="1"/>
  <c r="H358" i="2" s="1"/>
  <c r="H359" i="2" s="1"/>
  <c r="H360" i="2" s="1"/>
  <c r="H361" i="2" s="1"/>
  <c r="H362" i="2" s="1"/>
  <c r="H363" i="2" s="1"/>
  <c r="H364" i="2" s="1"/>
  <c r="H365" i="2" s="1"/>
  <c r="H366" i="2" s="1"/>
  <c r="H367" i="2" s="1"/>
  <c r="H368" i="2" s="1"/>
  <c r="H369" i="2" s="1"/>
  <c r="H370" i="2" s="1"/>
  <c r="H371" i="2" s="1"/>
  <c r="H372" i="2" s="1"/>
  <c r="H373" i="2" s="1"/>
  <c r="H374" i="2" s="1"/>
  <c r="H375" i="2" s="1"/>
  <c r="H376" i="2" s="1"/>
  <c r="H377" i="2" s="1"/>
  <c r="H378" i="2" s="1"/>
  <c r="H379" i="2" s="1"/>
  <c r="H380" i="2" s="1"/>
  <c r="H381" i="2" s="1"/>
  <c r="H382" i="2" s="1"/>
  <c r="H383" i="2" s="1"/>
  <c r="H384" i="2" s="1"/>
  <c r="H385" i="2" s="1"/>
  <c r="H386" i="2" s="1"/>
  <c r="H387" i="2" s="1"/>
  <c r="H388" i="2" s="1"/>
  <c r="H389" i="2" s="1"/>
  <c r="H390" i="2" s="1"/>
  <c r="H391" i="2" s="1"/>
  <c r="H392" i="2" s="1"/>
  <c r="H393" i="2" s="1"/>
  <c r="H394" i="2" s="1"/>
  <c r="H395" i="2" s="1"/>
  <c r="H396" i="2" s="1"/>
  <c r="H397" i="2" s="1"/>
  <c r="H398" i="2" s="1"/>
  <c r="H399" i="2" s="1"/>
  <c r="H400" i="2" s="1"/>
  <c r="H401" i="2" s="1"/>
  <c r="H402" i="2" s="1"/>
  <c r="H403" i="2" s="1"/>
  <c r="H404" i="2" s="1"/>
  <c r="H405" i="2" s="1"/>
  <c r="H406" i="2" s="1"/>
  <c r="H407" i="2" s="1"/>
  <c r="H408" i="2" s="1"/>
  <c r="H409" i="2" s="1"/>
  <c r="H410" i="2" s="1"/>
  <c r="H411" i="2" s="1"/>
  <c r="H412" i="2" s="1"/>
  <c r="H413" i="2" s="1"/>
  <c r="H414" i="2" s="1"/>
  <c r="H415" i="2" s="1"/>
  <c r="H416" i="2" s="1"/>
  <c r="H417" i="2" s="1"/>
  <c r="H418" i="2" s="1"/>
  <c r="H419" i="2" s="1"/>
  <c r="H420" i="2" s="1"/>
  <c r="H421" i="2" s="1"/>
  <c r="H422" i="2" s="1"/>
  <c r="H423" i="2" s="1"/>
  <c r="H424" i="2" s="1"/>
  <c r="H425" i="2" s="1"/>
  <c r="H426" i="2" s="1"/>
  <c r="H427" i="2" s="1"/>
  <c r="H428" i="2" s="1"/>
  <c r="H429" i="2" s="1"/>
  <c r="H430" i="2" s="1"/>
  <c r="H431" i="2" s="1"/>
  <c r="H432" i="2" s="1"/>
  <c r="H433" i="2" s="1"/>
  <c r="H434" i="2" s="1"/>
  <c r="H435" i="2" s="1"/>
  <c r="H436" i="2" s="1"/>
  <c r="H437" i="2" s="1"/>
  <c r="H438" i="2" s="1"/>
  <c r="H439" i="2" s="1"/>
  <c r="H440" i="2" s="1"/>
  <c r="H441" i="2" s="1"/>
  <c r="H442" i="2" s="1"/>
  <c r="H443" i="2" s="1"/>
  <c r="H444" i="2" s="1"/>
  <c r="H445" i="2" s="1"/>
  <c r="H446" i="2" s="1"/>
  <c r="H447" i="2" s="1"/>
  <c r="H448" i="2" s="1"/>
  <c r="H449" i="2" s="1"/>
  <c r="H450" i="2" s="1"/>
  <c r="H451" i="2" s="1"/>
  <c r="H452" i="2" s="1"/>
  <c r="H453" i="2" s="1"/>
  <c r="H454" i="2" s="1"/>
  <c r="H455" i="2" s="1"/>
  <c r="H456" i="2" s="1"/>
  <c r="H457" i="2" s="1"/>
  <c r="H458" i="2" s="1"/>
  <c r="H459" i="2" s="1"/>
  <c r="H460" i="2" s="1"/>
  <c r="H461" i="2" s="1"/>
  <c r="H462" i="2" s="1"/>
  <c r="H463" i="2" s="1"/>
  <c r="H464" i="2" s="1"/>
  <c r="H465" i="2" s="1"/>
  <c r="H466" i="2" s="1"/>
  <c r="H467" i="2" s="1"/>
  <c r="H468" i="2" s="1"/>
  <c r="H469" i="2" s="1"/>
  <c r="H470" i="2" s="1"/>
  <c r="H471" i="2" s="1"/>
  <c r="H472" i="2" s="1"/>
  <c r="H473" i="2" s="1"/>
  <c r="H474" i="2" s="1"/>
  <c r="H475" i="2" s="1"/>
  <c r="H476" i="2" s="1"/>
  <c r="H477" i="2" s="1"/>
  <c r="H478" i="2" s="1"/>
  <c r="H479" i="2" s="1"/>
  <c r="H480" i="2" s="1"/>
  <c r="H481" i="2" s="1"/>
  <c r="H482" i="2" s="1"/>
  <c r="H483" i="2" s="1"/>
  <c r="H484" i="2" s="1"/>
  <c r="H485" i="2" s="1"/>
  <c r="H486" i="2" s="1"/>
  <c r="H487" i="2" s="1"/>
  <c r="H488" i="2" s="1"/>
  <c r="H489" i="2" s="1"/>
  <c r="H490" i="2" s="1"/>
  <c r="H491" i="2" s="1"/>
  <c r="H492" i="2" s="1"/>
  <c r="H493" i="2" s="1"/>
  <c r="H494" i="2" s="1"/>
  <c r="H495" i="2" s="1"/>
  <c r="H496" i="2" s="1"/>
  <c r="H497" i="2" s="1"/>
  <c r="H498" i="2" s="1"/>
  <c r="H499" i="2" s="1"/>
  <c r="H500" i="2" s="1"/>
  <c r="H501" i="2" s="1"/>
  <c r="H502" i="2" s="1"/>
  <c r="H503" i="2" s="1"/>
  <c r="H504" i="2" s="1"/>
  <c r="H505" i="2" s="1"/>
  <c r="H506" i="2" s="1"/>
  <c r="H507" i="2" s="1"/>
  <c r="H508" i="2" s="1"/>
  <c r="H509" i="2" s="1"/>
  <c r="H510" i="2" s="1"/>
  <c r="H511" i="2" s="1"/>
  <c r="H512" i="2" s="1"/>
  <c r="H513" i="2" s="1"/>
  <c r="H514" i="2" s="1"/>
  <c r="H515" i="2" s="1"/>
  <c r="H516" i="2" s="1"/>
  <c r="H517" i="2" s="1"/>
  <c r="H518" i="2" s="1"/>
  <c r="H519" i="2" s="1"/>
  <c r="H520" i="2" s="1"/>
  <c r="H521" i="2" s="1"/>
  <c r="H522" i="2" s="1"/>
  <c r="H523" i="2" s="1"/>
  <c r="H524" i="2" s="1"/>
  <c r="H525" i="2" s="1"/>
  <c r="H526" i="2" s="1"/>
  <c r="H527" i="2" s="1"/>
  <c r="H528" i="2" s="1"/>
  <c r="H529" i="2" s="1"/>
  <c r="H530" i="2" s="1"/>
  <c r="H531" i="2" s="1"/>
  <c r="H532" i="2" s="1"/>
  <c r="H533" i="2" s="1"/>
  <c r="H534" i="2" s="1"/>
  <c r="H535" i="2" s="1"/>
  <c r="H536" i="2" s="1"/>
  <c r="H537" i="2" s="1"/>
  <c r="H538" i="2" s="1"/>
  <c r="H539" i="2" s="1"/>
  <c r="H540" i="2" s="1"/>
  <c r="H541" i="2" s="1"/>
  <c r="H542" i="2" s="1"/>
  <c r="H543" i="2" s="1"/>
  <c r="H544" i="2" s="1"/>
  <c r="H545" i="2" s="1"/>
  <c r="H546" i="2" s="1"/>
  <c r="H547" i="2" s="1"/>
  <c r="H548" i="2" s="1"/>
  <c r="H549" i="2" s="1"/>
  <c r="H550" i="2" s="1"/>
  <c r="H551" i="2" s="1"/>
  <c r="H552" i="2" s="1"/>
  <c r="H553" i="2" s="1"/>
  <c r="H554" i="2" s="1"/>
  <c r="H555" i="2" s="1"/>
  <c r="H556" i="2" s="1"/>
  <c r="H557" i="2" s="1"/>
  <c r="H558" i="2" s="1"/>
  <c r="H559" i="2" s="1"/>
  <c r="H560" i="2" s="1"/>
  <c r="H561" i="2" s="1"/>
  <c r="H562" i="2" s="1"/>
  <c r="H563" i="2" s="1"/>
  <c r="H564" i="2" s="1"/>
  <c r="H565" i="2" s="1"/>
  <c r="H566" i="2" s="1"/>
  <c r="H567" i="2" s="1"/>
  <c r="H568" i="2" s="1"/>
  <c r="H569" i="2" s="1"/>
  <c r="H570" i="2" s="1"/>
  <c r="H571" i="2" s="1"/>
  <c r="H572" i="2" s="1"/>
  <c r="H573" i="2" s="1"/>
  <c r="H574" i="2" s="1"/>
  <c r="H575" i="2" s="1"/>
  <c r="H576" i="2" s="1"/>
  <c r="H577" i="2" s="1"/>
  <c r="H578" i="2" s="1"/>
  <c r="H579" i="2" s="1"/>
  <c r="H580" i="2" s="1"/>
  <c r="H581" i="2" s="1"/>
  <c r="H582" i="2" s="1"/>
  <c r="H583" i="2" s="1"/>
  <c r="H584" i="2" s="1"/>
  <c r="H585" i="2" s="1"/>
  <c r="H586" i="2" s="1"/>
  <c r="H587" i="2" s="1"/>
  <c r="H588" i="2" s="1"/>
  <c r="H589" i="2" s="1"/>
  <c r="H590" i="2" s="1"/>
  <c r="H591" i="2" s="1"/>
  <c r="H592" i="2" s="1"/>
  <c r="H593" i="2" s="1"/>
  <c r="H595" i="2" s="1"/>
  <c r="H596" i="2" s="1"/>
  <c r="H597" i="2" s="1"/>
  <c r="H598" i="2" s="1"/>
  <c r="H599" i="2" s="1"/>
  <c r="H600" i="2" s="1"/>
  <c r="H601" i="2" s="1"/>
  <c r="H602" i="2" s="1"/>
  <c r="H603" i="2" s="1"/>
  <c r="H604" i="2" s="1"/>
  <c r="H605" i="2" s="1"/>
  <c r="H606" i="2" s="1"/>
  <c r="H607" i="2" s="1"/>
  <c r="H608" i="2" s="1"/>
  <c r="H609" i="2" s="1"/>
  <c r="H610" i="2" s="1"/>
  <c r="H611" i="2" s="1"/>
  <c r="H612" i="2" s="1"/>
  <c r="H613" i="2" s="1"/>
  <c r="H614" i="2" s="1"/>
  <c r="H615" i="2" s="1"/>
  <c r="H616" i="2" s="1"/>
  <c r="H617" i="2" s="1"/>
  <c r="H618" i="2" s="1"/>
  <c r="H619" i="2" s="1"/>
  <c r="H620" i="2" s="1"/>
  <c r="H621" i="2" s="1"/>
  <c r="H622" i="2" s="1"/>
  <c r="H623" i="2" s="1"/>
  <c r="H624" i="2" s="1"/>
  <c r="H625" i="2" s="1"/>
  <c r="H626" i="2" s="1"/>
  <c r="H627" i="2" s="1"/>
  <c r="H629" i="2" s="1"/>
  <c r="H630" i="2" s="1"/>
  <c r="H631" i="2" s="1"/>
  <c r="H632" i="2" s="1"/>
  <c r="H633" i="2" s="1"/>
  <c r="H634" i="2" s="1"/>
  <c r="H635" i="2" s="1"/>
  <c r="H636" i="2" s="1"/>
  <c r="H637" i="2" s="1"/>
  <c r="H638" i="2" s="1"/>
  <c r="H639" i="2" s="1"/>
  <c r="H640" i="2" s="1"/>
  <c r="H641" i="2" s="1"/>
  <c r="H642" i="2" s="1"/>
  <c r="H643" i="2" s="1"/>
  <c r="H644" i="2" s="1"/>
  <c r="H645" i="2" s="1"/>
  <c r="H646" i="2" s="1"/>
  <c r="H647" i="2" s="1"/>
  <c r="H648" i="2" s="1"/>
  <c r="H649" i="2" s="1"/>
  <c r="H650" i="2" s="1"/>
  <c r="H651" i="2" s="1"/>
  <c r="H652" i="2" s="1"/>
  <c r="H653" i="2" s="1"/>
  <c r="H654" i="2" s="1"/>
  <c r="H655" i="2" s="1"/>
  <c r="H656" i="2" s="1"/>
  <c r="H657" i="2" s="1"/>
  <c r="H658" i="2" s="1"/>
  <c r="H659" i="2" s="1"/>
  <c r="H660" i="2" s="1"/>
  <c r="H661" i="2" s="1"/>
  <c r="H662" i="2" s="1"/>
  <c r="H663" i="2" s="1"/>
  <c r="H664" i="2" s="1"/>
  <c r="H665" i="2" s="1"/>
  <c r="H666" i="2" s="1"/>
  <c r="H667" i="2" s="1"/>
  <c r="H668" i="2" s="1"/>
  <c r="H669" i="2" s="1"/>
  <c r="H670" i="2" s="1"/>
  <c r="H671" i="2" s="1"/>
  <c r="H672" i="2" s="1"/>
  <c r="H673" i="2" s="1"/>
  <c r="H674" i="2" s="1"/>
  <c r="H675" i="2" s="1"/>
  <c r="H676" i="2" s="1"/>
  <c r="H677" i="2" s="1"/>
  <c r="H678" i="2" s="1"/>
  <c r="H679" i="2" s="1"/>
  <c r="H680" i="2" s="1"/>
  <c r="H681" i="2" s="1"/>
  <c r="H683" i="2" s="1"/>
  <c r="G53" i="8"/>
  <c r="G52" i="8"/>
  <c r="I53" i="8"/>
  <c r="I52" i="8"/>
  <c r="H41" i="8"/>
  <c r="H44" i="8" s="1"/>
  <c r="G50" i="8"/>
  <c r="G47" i="8"/>
  <c r="D406" i="4"/>
  <c r="L402" i="4"/>
  <c r="L400" i="4"/>
  <c r="M388" i="4"/>
  <c r="M378" i="4"/>
  <c r="L300" i="4"/>
  <c r="M289" i="4"/>
  <c r="L285" i="4"/>
  <c r="L266" i="4"/>
  <c r="L263" i="4"/>
  <c r="L261" i="4"/>
  <c r="L257" i="4"/>
  <c r="E256" i="4"/>
  <c r="E257" i="4" s="1"/>
  <c r="E258" i="4" s="1"/>
  <c r="E259" i="4" s="1"/>
  <c r="E260" i="4" s="1"/>
  <c r="E261" i="4" s="1"/>
  <c r="E262" i="4" s="1"/>
  <c r="E263" i="4" s="1"/>
  <c r="E264" i="4" s="1"/>
  <c r="E265" i="4" s="1"/>
  <c r="E266" i="4" s="1"/>
  <c r="E267" i="4" s="1"/>
  <c r="E268" i="4" s="1"/>
  <c r="E269" i="4" s="1"/>
  <c r="E270" i="4" s="1"/>
  <c r="E271" i="4" s="1"/>
  <c r="E272" i="4" s="1"/>
  <c r="E273" i="4" s="1"/>
  <c r="E274" i="4" s="1"/>
  <c r="E275" i="4" s="1"/>
  <c r="E276" i="4" s="1"/>
  <c r="E277" i="4" s="1"/>
  <c r="E278" i="4" s="1"/>
  <c r="E279" i="4" s="1"/>
  <c r="E280" i="4" s="1"/>
  <c r="E281" i="4" s="1"/>
  <c r="E282" i="4" s="1"/>
  <c r="E283" i="4" s="1"/>
  <c r="E284" i="4" s="1"/>
  <c r="E285" i="4" s="1"/>
  <c r="E286" i="4" s="1"/>
  <c r="E287" i="4" s="1"/>
  <c r="E288" i="4" s="1"/>
  <c r="E289" i="4" s="1"/>
  <c r="E290" i="4" s="1"/>
  <c r="E291" i="4" s="1"/>
  <c r="E292" i="4" s="1"/>
  <c r="E293" i="4" s="1"/>
  <c r="E294" i="4" s="1"/>
  <c r="E295" i="4" s="1"/>
  <c r="E296" i="4" s="1"/>
  <c r="E297" i="4" s="1"/>
  <c r="E298" i="4" s="1"/>
  <c r="E299" i="4" s="1"/>
  <c r="E300" i="4" s="1"/>
  <c r="E301" i="4" s="1"/>
  <c r="E302" i="4" s="1"/>
  <c r="E303" i="4" s="1"/>
  <c r="E304" i="4" s="1"/>
  <c r="E305" i="4" s="1"/>
  <c r="E306" i="4" s="1"/>
  <c r="E307" i="4" s="1"/>
  <c r="E308" i="4" s="1"/>
  <c r="E309" i="4" s="1"/>
  <c r="E310" i="4" s="1"/>
  <c r="E311" i="4" s="1"/>
  <c r="E312" i="4" s="1"/>
  <c r="E313" i="4" s="1"/>
  <c r="E314" i="4" s="1"/>
  <c r="E315" i="4" s="1"/>
  <c r="E316" i="4" s="1"/>
  <c r="E317" i="4" s="1"/>
  <c r="E318" i="4" s="1"/>
  <c r="E319" i="4" s="1"/>
  <c r="E320" i="4" s="1"/>
  <c r="E321" i="4" s="1"/>
  <c r="E322" i="4" s="1"/>
  <c r="E323" i="4" s="1"/>
  <c r="E324" i="4" s="1"/>
  <c r="E325" i="4" s="1"/>
  <c r="E326" i="4" s="1"/>
  <c r="E327" i="4" s="1"/>
  <c r="E328" i="4" s="1"/>
  <c r="E329" i="4" s="1"/>
  <c r="E330" i="4" s="1"/>
  <c r="E331" i="4" s="1"/>
  <c r="E332" i="4" s="1"/>
  <c r="E333" i="4" s="1"/>
  <c r="E334" i="4" s="1"/>
  <c r="E335" i="4" s="1"/>
  <c r="E336" i="4" s="1"/>
  <c r="E337" i="4" s="1"/>
  <c r="E338" i="4" s="1"/>
  <c r="E339" i="4" s="1"/>
  <c r="E340" i="4" s="1"/>
  <c r="E341" i="4" s="1"/>
  <c r="E342" i="4" s="1"/>
  <c r="E343" i="4" s="1"/>
  <c r="E344" i="4" s="1"/>
  <c r="E345" i="4" s="1"/>
  <c r="E346" i="4" s="1"/>
  <c r="E347" i="4" s="1"/>
  <c r="E348" i="4" s="1"/>
  <c r="E349" i="4" s="1"/>
  <c r="E350" i="4" s="1"/>
  <c r="E351" i="4" s="1"/>
  <c r="E352" i="4" s="1"/>
  <c r="E353" i="4" s="1"/>
  <c r="E354" i="4" s="1"/>
  <c r="E355" i="4" s="1"/>
  <c r="E356" i="4" s="1"/>
  <c r="E357" i="4" s="1"/>
  <c r="E358" i="4" s="1"/>
  <c r="E359" i="4" s="1"/>
  <c r="E360" i="4" s="1"/>
  <c r="E361" i="4" s="1"/>
  <c r="E362" i="4" s="1"/>
  <c r="E363" i="4" s="1"/>
  <c r="E364" i="4" s="1"/>
  <c r="E365" i="4" s="1"/>
  <c r="E366" i="4" s="1"/>
  <c r="E367" i="4" s="1"/>
  <c r="E368" i="4" s="1"/>
  <c r="E369" i="4" s="1"/>
  <c r="E370" i="4" s="1"/>
  <c r="E371" i="4" s="1"/>
  <c r="E372" i="4" s="1"/>
  <c r="E373" i="4" s="1"/>
  <c r="E374" i="4" s="1"/>
  <c r="E375" i="4" s="1"/>
  <c r="E376" i="4" s="1"/>
  <c r="E377" i="4" s="1"/>
  <c r="E378" i="4" s="1"/>
  <c r="E379" i="4" s="1"/>
  <c r="E380" i="4" s="1"/>
  <c r="E381" i="4" s="1"/>
  <c r="E382" i="4" s="1"/>
  <c r="E383" i="4" s="1"/>
  <c r="E384" i="4" s="1"/>
  <c r="E385" i="4" s="1"/>
  <c r="E386" i="4" s="1"/>
  <c r="E387" i="4" s="1"/>
  <c r="E388" i="4" s="1"/>
  <c r="E389" i="4" s="1"/>
  <c r="E390" i="4" s="1"/>
  <c r="E391" i="4" s="1"/>
  <c r="E392" i="4" s="1"/>
  <c r="E393" i="4" s="1"/>
  <c r="E394" i="4" s="1"/>
  <c r="E395" i="4" s="1"/>
  <c r="E396" i="4" s="1"/>
  <c r="E397" i="4" s="1"/>
  <c r="E398" i="4" s="1"/>
  <c r="E399" i="4" s="1"/>
  <c r="E400" i="4" s="1"/>
  <c r="E401" i="4" s="1"/>
  <c r="E402" i="4" s="1"/>
  <c r="M255" i="4"/>
  <c r="J44" i="8"/>
  <c r="J30" i="8"/>
  <c r="J34" i="8" s="1"/>
  <c r="E34" i="8"/>
  <c r="D34" i="8"/>
  <c r="N211" i="4"/>
  <c r="N213" i="4"/>
  <c r="N224" i="4"/>
  <c r="L249" i="4"/>
  <c r="L233" i="4"/>
  <c r="L225" i="4"/>
  <c r="M224" i="4"/>
  <c r="L158" i="4"/>
  <c r="M155" i="4"/>
  <c r="L150" i="4"/>
  <c r="L144" i="4"/>
  <c r="L147" i="4"/>
  <c r="D252" i="4"/>
  <c r="N169" i="4"/>
  <c r="N178" i="4"/>
  <c r="N94" i="4"/>
  <c r="N107" i="4"/>
  <c r="M94" i="4"/>
  <c r="M107" i="4"/>
  <c r="J30" i="7"/>
  <c r="J34" i="7" s="1"/>
  <c r="J44" i="7"/>
  <c r="J54" i="7"/>
  <c r="H44" i="7"/>
  <c r="H54" i="7"/>
  <c r="E34" i="7"/>
  <c r="D34" i="7"/>
  <c r="I29" i="6"/>
  <c r="I33" i="6" s="1"/>
  <c r="D33" i="6"/>
  <c r="J43" i="6"/>
  <c r="J52" i="6"/>
  <c r="H43" i="6"/>
  <c r="H52" i="6"/>
  <c r="J29" i="6"/>
  <c r="J33" i="6" s="1"/>
  <c r="E33" i="6"/>
  <c r="I33" i="5"/>
  <c r="I37" i="5" s="1"/>
  <c r="G50" i="5"/>
  <c r="G45" i="5"/>
  <c r="D37" i="5"/>
  <c r="M32" i="4"/>
  <c r="M137" i="4"/>
  <c r="L25" i="4"/>
  <c r="L28" i="4"/>
  <c r="L33" i="4"/>
  <c r="L117" i="4"/>
  <c r="L133" i="4"/>
  <c r="M16" i="4"/>
  <c r="L5" i="4"/>
  <c r="L14" i="4" s="1"/>
  <c r="M3" i="4"/>
  <c r="D7" i="4"/>
  <c r="M12" i="4" s="1"/>
  <c r="E137" i="4"/>
  <c r="E138" i="4" s="1"/>
  <c r="E139" i="4" s="1"/>
  <c r="E140" i="4" s="1"/>
  <c r="E141" i="4" s="1"/>
  <c r="E142" i="4" s="1"/>
  <c r="E143" i="4" s="1"/>
  <c r="E144" i="4" s="1"/>
  <c r="E145" i="4" s="1"/>
  <c r="E146" i="4" s="1"/>
  <c r="E147" i="4" s="1"/>
  <c r="E148" i="4" s="1"/>
  <c r="E149" i="4" s="1"/>
  <c r="E150" i="4" s="1"/>
  <c r="E151" i="4" s="1"/>
  <c r="E152" i="4" s="1"/>
  <c r="E153" i="4" s="1"/>
  <c r="E154" i="4" s="1"/>
  <c r="E155" i="4" s="1"/>
  <c r="E156" i="4" s="1"/>
  <c r="E157" i="4" s="1"/>
  <c r="E158" i="4" s="1"/>
  <c r="E159" i="4" s="1"/>
  <c r="E160" i="4" s="1"/>
  <c r="E161" i="4" s="1"/>
  <c r="E162" i="4" s="1"/>
  <c r="E163" i="4" s="1"/>
  <c r="E164" i="4" s="1"/>
  <c r="E165" i="4" s="1"/>
  <c r="E166" i="4" s="1"/>
  <c r="E167" i="4" s="1"/>
  <c r="E168" i="4" s="1"/>
  <c r="E169" i="4" s="1"/>
  <c r="E170" i="4" s="1"/>
  <c r="E171" i="4" s="1"/>
  <c r="E172" i="4" s="1"/>
  <c r="E173" i="4" s="1"/>
  <c r="E174" i="4" s="1"/>
  <c r="E175" i="4" s="1"/>
  <c r="E176" i="4" s="1"/>
  <c r="E177" i="4" s="1"/>
  <c r="E178" i="4" s="1"/>
  <c r="E179" i="4" s="1"/>
  <c r="E180" i="4" s="1"/>
  <c r="E181" i="4" s="1"/>
  <c r="E182" i="4" s="1"/>
  <c r="E183" i="4" s="1"/>
  <c r="E184" i="4" s="1"/>
  <c r="E185" i="4" s="1"/>
  <c r="E186" i="4" s="1"/>
  <c r="E187" i="4" s="1"/>
  <c r="E188" i="4" s="1"/>
  <c r="E189" i="4" s="1"/>
  <c r="E190" i="4" s="1"/>
  <c r="E191" i="4" s="1"/>
  <c r="E192" i="4" s="1"/>
  <c r="E193" i="4" s="1"/>
  <c r="E194" i="4" s="1"/>
  <c r="E195" i="4" s="1"/>
  <c r="E196" i="4" s="1"/>
  <c r="E197" i="4" s="1"/>
  <c r="E198" i="4" s="1"/>
  <c r="E199" i="4" s="1"/>
  <c r="E200" i="4" s="1"/>
  <c r="E201" i="4" s="1"/>
  <c r="E202" i="4" s="1"/>
  <c r="E203" i="4" s="1"/>
  <c r="E204" i="4" s="1"/>
  <c r="E205" i="4" s="1"/>
  <c r="E206" i="4" s="1"/>
  <c r="E207" i="4" s="1"/>
  <c r="E208" i="4" s="1"/>
  <c r="E209" i="4" s="1"/>
  <c r="E210" i="4" s="1"/>
  <c r="E211" i="4" s="1"/>
  <c r="E212" i="4" s="1"/>
  <c r="E213" i="4" s="1"/>
  <c r="E214" i="4" s="1"/>
  <c r="E215" i="4" s="1"/>
  <c r="E216" i="4" s="1"/>
  <c r="E217" i="4" s="1"/>
  <c r="E218" i="4" s="1"/>
  <c r="E219" i="4" s="1"/>
  <c r="E220" i="4" s="1"/>
  <c r="E221" i="4" s="1"/>
  <c r="E222" i="4" s="1"/>
  <c r="E223" i="4" s="1"/>
  <c r="E224" i="4" s="1"/>
  <c r="E225" i="4" s="1"/>
  <c r="E226" i="4" s="1"/>
  <c r="E227" i="4" s="1"/>
  <c r="E228" i="4" s="1"/>
  <c r="E229" i="4" s="1"/>
  <c r="E230" i="4" s="1"/>
  <c r="E231" i="4" s="1"/>
  <c r="E232" i="4" s="1"/>
  <c r="E233" i="4" s="1"/>
  <c r="E234" i="4" s="1"/>
  <c r="E235" i="4" s="1"/>
  <c r="E236" i="4" s="1"/>
  <c r="E237" i="4" s="1"/>
  <c r="E238" i="4" s="1"/>
  <c r="E239" i="4" s="1"/>
  <c r="E240" i="4" s="1"/>
  <c r="E241" i="4" s="1"/>
  <c r="E242" i="4" s="1"/>
  <c r="E243" i="4" s="1"/>
  <c r="E244" i="4" s="1"/>
  <c r="E245" i="4" s="1"/>
  <c r="E246" i="4" s="1"/>
  <c r="E247" i="4" s="1"/>
  <c r="E248" i="4" s="1"/>
  <c r="E249" i="4" s="1"/>
  <c r="D135" i="4"/>
  <c r="E16" i="4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5" i="4" s="1"/>
  <c r="E96" i="4" s="1"/>
  <c r="E97" i="4" s="1"/>
  <c r="E98" i="4" s="1"/>
  <c r="E99" i="4" s="1"/>
  <c r="E100" i="4" s="1"/>
  <c r="E101" i="4" s="1"/>
  <c r="E102" i="4" s="1"/>
  <c r="E103" i="4" s="1"/>
  <c r="E104" i="4" s="1"/>
  <c r="E105" i="4" s="1"/>
  <c r="E106" i="4" s="1"/>
  <c r="E107" i="4" s="1"/>
  <c r="E108" i="4" s="1"/>
  <c r="E109" i="4" s="1"/>
  <c r="E110" i="4" s="1"/>
  <c r="E111" i="4" s="1"/>
  <c r="E112" i="4" s="1"/>
  <c r="E113" i="4" s="1"/>
  <c r="E114" i="4" s="1"/>
  <c r="E115" i="4" s="1"/>
  <c r="E116" i="4" s="1"/>
  <c r="E117" i="4" s="1"/>
  <c r="E118" i="4" s="1"/>
  <c r="E119" i="4" s="1"/>
  <c r="E120" i="4" s="1"/>
  <c r="E121" i="4" s="1"/>
  <c r="E122" i="4" s="1"/>
  <c r="E123" i="4" s="1"/>
  <c r="E124" i="4" s="1"/>
  <c r="E125" i="4" s="1"/>
  <c r="E126" i="4" s="1"/>
  <c r="E127" i="4" s="1"/>
  <c r="E128" i="4" s="1"/>
  <c r="E129" i="4" s="1"/>
  <c r="E130" i="4" s="1"/>
  <c r="E131" i="4" s="1"/>
  <c r="E132" i="4" s="1"/>
  <c r="E133" i="4" s="1"/>
  <c r="D14" i="4"/>
  <c r="E3" i="4"/>
  <c r="E4" i="4" s="1"/>
  <c r="E5" i="4" s="1"/>
  <c r="E6" i="4" s="1"/>
  <c r="J695" i="2" l="1"/>
  <c r="N12" i="4"/>
  <c r="M132" i="10"/>
  <c r="M252" i="4"/>
  <c r="L252" i="4"/>
  <c r="H54" i="8"/>
  <c r="H57" i="8" s="1"/>
  <c r="I29" i="8" s="1"/>
  <c r="I30" i="8" s="1"/>
  <c r="I34" i="8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H783" i="1" s="1"/>
  <c r="H784" i="1" s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H808" i="1" s="1"/>
  <c r="H809" i="1" s="1"/>
  <c r="H810" i="1" s="1"/>
  <c r="H811" i="1" s="1"/>
  <c r="H812" i="1" s="1"/>
  <c r="H813" i="1" s="1"/>
  <c r="H814" i="1" s="1"/>
  <c r="H815" i="1" s="1"/>
  <c r="H816" i="1" s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H833" i="1" s="1"/>
  <c r="H834" i="1" s="1"/>
  <c r="H835" i="1" s="1"/>
  <c r="H836" i="1" s="1"/>
  <c r="H837" i="1" s="1"/>
  <c r="H838" i="1" s="1"/>
  <c r="H839" i="1" s="1"/>
  <c r="H840" i="1" s="1"/>
  <c r="H841" i="1" s="1"/>
  <c r="H842" i="1" s="1"/>
  <c r="H843" i="1" s="1"/>
  <c r="H844" i="1" s="1"/>
  <c r="H845" i="1" s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H858" i="1" s="1"/>
  <c r="H859" i="1" s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8" i="1" s="1"/>
  <c r="H879" i="1" s="1"/>
  <c r="H880" i="1" s="1"/>
  <c r="H881" i="1" s="1"/>
  <c r="H882" i="1" s="1"/>
  <c r="H883" i="1" s="1"/>
  <c r="H884" i="1" s="1"/>
  <c r="H885" i="1" s="1"/>
  <c r="H886" i="1" s="1"/>
  <c r="H887" i="1" s="1"/>
  <c r="H888" i="1" s="1"/>
  <c r="H889" i="1" s="1"/>
  <c r="H890" i="1" s="1"/>
  <c r="H891" i="1" s="1"/>
  <c r="H892" i="1" s="1"/>
  <c r="H893" i="1" s="1"/>
  <c r="H894" i="1" s="1"/>
  <c r="H895" i="1" s="1"/>
  <c r="H896" i="1" s="1"/>
  <c r="H897" i="1" s="1"/>
  <c r="H898" i="1" s="1"/>
  <c r="H899" i="1" s="1"/>
  <c r="H900" i="1" s="1"/>
  <c r="H901" i="1" s="1"/>
  <c r="H902" i="1" s="1"/>
  <c r="H903" i="1" s="1"/>
  <c r="H904" i="1" s="1"/>
  <c r="H905" i="1" s="1"/>
  <c r="H906" i="1" s="1"/>
  <c r="H907" i="1" s="1"/>
  <c r="H908" i="1" s="1"/>
  <c r="H909" i="1" s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H933" i="1" s="1"/>
  <c r="H934" i="1" s="1"/>
  <c r="H935" i="1" s="1"/>
  <c r="H936" i="1" s="1"/>
  <c r="H937" i="1" s="1"/>
  <c r="H938" i="1" s="1"/>
  <c r="H939" i="1" s="1"/>
  <c r="H940" i="1" s="1"/>
  <c r="H941" i="1" s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H958" i="1" s="1"/>
  <c r="H959" i="1" s="1"/>
  <c r="H960" i="1" s="1"/>
  <c r="H961" i="1" s="1"/>
  <c r="H962" i="1" s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H983" i="1" s="1"/>
  <c r="H984" i="1" s="1"/>
  <c r="H985" i="1" s="1"/>
  <c r="H986" i="1" s="1"/>
  <c r="H987" i="1" s="1"/>
  <c r="H988" i="1" s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H1008" i="1" s="1"/>
  <c r="H1009" i="1" s="1"/>
  <c r="H1010" i="1" s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H1033" i="1" s="1"/>
  <c r="H1034" i="1" s="1"/>
  <c r="H1035" i="1" s="1"/>
  <c r="H1036" i="1" s="1"/>
  <c r="H1037" i="1" s="1"/>
  <c r="H1038" i="1" s="1"/>
  <c r="H1039" i="1" s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H1058" i="1" s="1"/>
  <c r="H1059" i="1" s="1"/>
  <c r="H1060" i="1" s="1"/>
  <c r="H1061" i="1" s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E6" i="3"/>
  <c r="E7" i="3" s="1"/>
  <c r="E8" i="3" s="1"/>
  <c r="E9" i="3" s="1"/>
  <c r="E10" i="3" s="1"/>
  <c r="E11" i="3" s="1"/>
  <c r="K144" i="14"/>
  <c r="G59" i="13"/>
  <c r="G53" i="5"/>
  <c r="J54" i="8"/>
  <c r="J57" i="8" s="1"/>
  <c r="I59" i="13"/>
  <c r="M14" i="4"/>
  <c r="N14" i="4" s="1"/>
  <c r="M135" i="4"/>
  <c r="L135" i="4"/>
  <c r="J55" i="6"/>
  <c r="J57" i="7"/>
  <c r="M406" i="4"/>
  <c r="L406" i="4"/>
  <c r="M144" i="14"/>
  <c r="E242" i="3"/>
  <c r="E243" i="3" s="1"/>
  <c r="E244" i="3" s="1"/>
  <c r="E245" i="3" s="1"/>
  <c r="E246" i="3" s="1"/>
  <c r="E247" i="3" s="1"/>
  <c r="E248" i="3" s="1"/>
  <c r="E249" i="3" s="1"/>
  <c r="E252" i="3" s="1"/>
  <c r="E253" i="3" s="1"/>
  <c r="E254" i="3" s="1"/>
  <c r="E255" i="3" s="1"/>
  <c r="E256" i="3" s="1"/>
  <c r="E257" i="3" s="1"/>
  <c r="E258" i="3" s="1"/>
  <c r="E259" i="3" s="1"/>
  <c r="E260" i="3" s="1"/>
  <c r="E261" i="3" s="1"/>
  <c r="E262" i="3" s="1"/>
  <c r="E263" i="3" s="1"/>
  <c r="E264" i="3" s="1"/>
  <c r="E265" i="3" s="1"/>
  <c r="E266" i="3" s="1"/>
  <c r="E267" i="3" s="1"/>
  <c r="E268" i="3" s="1"/>
  <c r="E269" i="3" s="1"/>
  <c r="E270" i="3" s="1"/>
  <c r="E271" i="3" s="1"/>
  <c r="E272" i="3" s="1"/>
  <c r="E273" i="3" s="1"/>
  <c r="E274" i="3" s="1"/>
  <c r="E275" i="3" s="1"/>
  <c r="E276" i="3" s="1"/>
  <c r="E277" i="3" s="1"/>
  <c r="E278" i="3" s="1"/>
  <c r="E279" i="3" s="1"/>
  <c r="E280" i="3" s="1"/>
  <c r="E281" i="3" s="1"/>
  <c r="E282" i="3" s="1"/>
  <c r="E283" i="3" s="1"/>
  <c r="E284" i="3" s="1"/>
  <c r="E285" i="3" s="1"/>
  <c r="E286" i="3" s="1"/>
  <c r="E287" i="3" s="1"/>
  <c r="E288" i="3" s="1"/>
  <c r="E289" i="3" s="1"/>
  <c r="E290" i="3" s="1"/>
  <c r="E291" i="3" s="1"/>
  <c r="E292" i="3" s="1"/>
  <c r="E293" i="3" s="1"/>
  <c r="E294" i="3" s="1"/>
  <c r="E295" i="3" s="1"/>
  <c r="E296" i="3" s="1"/>
  <c r="E297" i="3" s="1"/>
  <c r="E298" i="3" s="1"/>
  <c r="E299" i="3" s="1"/>
  <c r="E300" i="3" s="1"/>
  <c r="E301" i="3" s="1"/>
  <c r="E302" i="3" s="1"/>
  <c r="E303" i="3" s="1"/>
  <c r="E304" i="3" s="1"/>
  <c r="E305" i="3" s="1"/>
  <c r="E306" i="3" s="1"/>
  <c r="E307" i="3" s="1"/>
  <c r="E308" i="3" s="1"/>
  <c r="E309" i="3" s="1"/>
  <c r="E310" i="3" s="1"/>
  <c r="E311" i="3" s="1"/>
  <c r="E312" i="3" s="1"/>
  <c r="E313" i="3" s="1"/>
  <c r="E314" i="3" s="1"/>
  <c r="E315" i="3" s="1"/>
  <c r="E316" i="3" s="1"/>
  <c r="E317" i="3" s="1"/>
  <c r="E318" i="3" s="1"/>
  <c r="E319" i="3" s="1"/>
  <c r="E320" i="3" s="1"/>
  <c r="E321" i="3" s="1"/>
  <c r="E322" i="3" s="1"/>
  <c r="E323" i="3" s="1"/>
  <c r="E324" i="3" s="1"/>
  <c r="E325" i="3" s="1"/>
  <c r="E326" i="3" s="1"/>
  <c r="E327" i="3" s="1"/>
  <c r="E328" i="3" s="1"/>
  <c r="E329" i="3" s="1"/>
  <c r="E330" i="3" s="1"/>
  <c r="E331" i="3" s="1"/>
  <c r="E332" i="3" s="1"/>
  <c r="E333" i="3" s="1"/>
  <c r="E334" i="3" s="1"/>
  <c r="E335" i="3" s="1"/>
  <c r="E336" i="3" s="1"/>
  <c r="E337" i="3" s="1"/>
  <c r="E338" i="3" s="1"/>
  <c r="E339" i="3" s="1"/>
  <c r="E340" i="3" s="1"/>
  <c r="E341" i="3" s="1"/>
  <c r="E342" i="3" s="1"/>
  <c r="E343" i="3" s="1"/>
  <c r="E344" i="3" s="1"/>
  <c r="E345" i="3" s="1"/>
  <c r="E346" i="3" s="1"/>
  <c r="E347" i="3" s="1"/>
  <c r="E348" i="3" s="1"/>
  <c r="E349" i="3" s="1"/>
  <c r="E350" i="3" s="1"/>
  <c r="E351" i="3" s="1"/>
  <c r="E352" i="3" s="1"/>
  <c r="E353" i="3" s="1"/>
  <c r="E354" i="3" s="1"/>
  <c r="E355" i="3" s="1"/>
  <c r="E356" i="3" s="1"/>
  <c r="E357" i="3" s="1"/>
  <c r="E358" i="3" s="1"/>
  <c r="E359" i="3" s="1"/>
  <c r="E360" i="3" s="1"/>
  <c r="E361" i="3" s="1"/>
  <c r="E362" i="3" s="1"/>
  <c r="E363" i="3" s="1"/>
  <c r="E364" i="3" s="1"/>
  <c r="E365" i="3" s="1"/>
  <c r="E366" i="3" s="1"/>
  <c r="E367" i="3" s="1"/>
  <c r="E368" i="3" s="1"/>
  <c r="E369" i="3" s="1"/>
  <c r="E370" i="3" s="1"/>
  <c r="E371" i="3" s="1"/>
  <c r="E372" i="3" s="1"/>
  <c r="E373" i="3" s="1"/>
  <c r="E374" i="3" s="1"/>
  <c r="E375" i="3" s="1"/>
  <c r="E376" i="3" s="1"/>
  <c r="E377" i="3" s="1"/>
  <c r="E378" i="3" s="1"/>
  <c r="E379" i="3" s="1"/>
  <c r="E380" i="3" s="1"/>
  <c r="E381" i="3" s="1"/>
  <c r="E382" i="3" s="1"/>
  <c r="E383" i="3" s="1"/>
  <c r="E384" i="3" s="1"/>
  <c r="E385" i="3" s="1"/>
  <c r="E386" i="3" s="1"/>
  <c r="E387" i="3" s="1"/>
  <c r="E388" i="3" s="1"/>
  <c r="E389" i="3" s="1"/>
  <c r="E390" i="3" s="1"/>
  <c r="E391" i="3" s="1"/>
  <c r="E392" i="3" s="1"/>
  <c r="E393" i="3" s="1"/>
  <c r="E394" i="3" s="1"/>
  <c r="E395" i="3" s="1"/>
  <c r="E396" i="3" s="1"/>
  <c r="E397" i="3" s="1"/>
  <c r="E398" i="3" s="1"/>
  <c r="E401" i="3" s="1"/>
  <c r="E402" i="3" s="1"/>
  <c r="E403" i="3" s="1"/>
  <c r="E404" i="3" s="1"/>
  <c r="E405" i="3" s="1"/>
  <c r="E406" i="3" s="1"/>
  <c r="E407" i="3" s="1"/>
  <c r="E408" i="3" s="1"/>
  <c r="E409" i="3" s="1"/>
  <c r="E410" i="3" s="1"/>
  <c r="E411" i="3" s="1"/>
  <c r="E412" i="3" s="1"/>
  <c r="E413" i="3" s="1"/>
  <c r="E414" i="3" s="1"/>
  <c r="E415" i="3" s="1"/>
  <c r="E416" i="3" s="1"/>
  <c r="E417" i="3" s="1"/>
  <c r="E418" i="3" s="1"/>
  <c r="E419" i="3" s="1"/>
  <c r="E420" i="3" s="1"/>
  <c r="E421" i="3" s="1"/>
  <c r="E422" i="3" s="1"/>
  <c r="E423" i="3" s="1"/>
  <c r="E424" i="3" s="1"/>
  <c r="E425" i="3" s="1"/>
  <c r="E426" i="3" s="1"/>
  <c r="E427" i="3" s="1"/>
  <c r="E428" i="3" s="1"/>
  <c r="E429" i="3" s="1"/>
  <c r="E430" i="3" s="1"/>
  <c r="E431" i="3" s="1"/>
  <c r="E432" i="3" s="1"/>
  <c r="E433" i="3" s="1"/>
  <c r="E434" i="3" s="1"/>
  <c r="E435" i="3" s="1"/>
  <c r="E436" i="3" s="1"/>
  <c r="E437" i="3" s="1"/>
  <c r="E438" i="3" s="1"/>
  <c r="E439" i="3" s="1"/>
  <c r="E440" i="3" s="1"/>
  <c r="E441" i="3" s="1"/>
  <c r="E442" i="3" s="1"/>
  <c r="E443" i="3" s="1"/>
  <c r="E444" i="3" s="1"/>
  <c r="E445" i="3" s="1"/>
  <c r="E446" i="3" s="1"/>
  <c r="E447" i="3" s="1"/>
  <c r="E448" i="3" s="1"/>
  <c r="E449" i="3" s="1"/>
  <c r="E450" i="3" s="1"/>
  <c r="E451" i="3" s="1"/>
  <c r="E452" i="3" s="1"/>
  <c r="E453" i="3" s="1"/>
  <c r="E454" i="3" s="1"/>
  <c r="E455" i="3" s="1"/>
  <c r="E456" i="3" s="1"/>
  <c r="E457" i="3" s="1"/>
  <c r="E458" i="3" s="1"/>
  <c r="E459" i="3" s="1"/>
  <c r="E460" i="3" s="1"/>
  <c r="E461" i="3" s="1"/>
  <c r="E462" i="3" s="1"/>
  <c r="E463" i="3" s="1"/>
  <c r="E464" i="3" s="1"/>
  <c r="E465" i="3" s="1"/>
  <c r="E466" i="3" s="1"/>
  <c r="E467" i="3" s="1"/>
  <c r="E468" i="3" s="1"/>
  <c r="E469" i="3" s="1"/>
  <c r="E470" i="3" s="1"/>
  <c r="E471" i="3" s="1"/>
  <c r="E472" i="3" s="1"/>
  <c r="E473" i="3" s="1"/>
  <c r="E474" i="3" s="1"/>
  <c r="E475" i="3" s="1"/>
  <c r="E476" i="3" s="1"/>
  <c r="E477" i="3" s="1"/>
  <c r="E478" i="3" s="1"/>
  <c r="E479" i="3" s="1"/>
  <c r="E480" i="3" s="1"/>
  <c r="E481" i="3" s="1"/>
  <c r="E482" i="3" s="1"/>
  <c r="E483" i="3" s="1"/>
  <c r="E484" i="3" s="1"/>
  <c r="E485" i="3" s="1"/>
  <c r="E486" i="3" s="1"/>
  <c r="E487" i="3" s="1"/>
  <c r="E488" i="3" s="1"/>
  <c r="E489" i="3" s="1"/>
  <c r="E490" i="3" s="1"/>
  <c r="E491" i="3" s="1"/>
  <c r="E492" i="3" s="1"/>
  <c r="E493" i="3" s="1"/>
  <c r="E494" i="3" s="1"/>
  <c r="E495" i="3" s="1"/>
  <c r="E496" i="3" s="1"/>
  <c r="E497" i="3" s="1"/>
  <c r="E498" i="3" s="1"/>
  <c r="E499" i="3" s="1"/>
  <c r="E500" i="3" s="1"/>
  <c r="E501" i="3" s="1"/>
  <c r="E502" i="3" s="1"/>
  <c r="E503" i="3" s="1"/>
  <c r="E504" i="3" s="1"/>
  <c r="E505" i="3" s="1"/>
  <c r="E506" i="3" s="1"/>
  <c r="E507" i="3" s="1"/>
  <c r="E508" i="3" s="1"/>
  <c r="E509" i="3" s="1"/>
  <c r="E510" i="3" s="1"/>
  <c r="E511" i="3" s="1"/>
  <c r="E512" i="3" s="1"/>
  <c r="E513" i="3" s="1"/>
  <c r="E514" i="3" s="1"/>
  <c r="E515" i="3" s="1"/>
  <c r="E516" i="3" s="1"/>
  <c r="E517" i="3" s="1"/>
  <c r="E518" i="3" s="1"/>
  <c r="E519" i="3" s="1"/>
  <c r="E520" i="3" s="1"/>
  <c r="E521" i="3" s="1"/>
  <c r="E522" i="3" s="1"/>
  <c r="E523" i="3" s="1"/>
  <c r="E524" i="3" s="1"/>
  <c r="E525" i="3" s="1"/>
  <c r="E526" i="3" s="1"/>
  <c r="E527" i="3" s="1"/>
  <c r="E530" i="3" s="1"/>
  <c r="E531" i="3" s="1"/>
  <c r="E532" i="3" s="1"/>
  <c r="E533" i="3" s="1"/>
  <c r="E534" i="3" s="1"/>
  <c r="E535" i="3" s="1"/>
  <c r="E536" i="3" s="1"/>
  <c r="E537" i="3" s="1"/>
  <c r="E538" i="3" s="1"/>
  <c r="E539" i="3" s="1"/>
  <c r="E540" i="3" s="1"/>
  <c r="E541" i="3" s="1"/>
  <c r="E542" i="3" s="1"/>
  <c r="E543" i="3" s="1"/>
  <c r="E544" i="3" s="1"/>
  <c r="E545" i="3" s="1"/>
  <c r="E546" i="3" s="1"/>
  <c r="E547" i="3" s="1"/>
  <c r="E548" i="3" s="1"/>
  <c r="E549" i="3" s="1"/>
  <c r="E550" i="3" s="1"/>
  <c r="E551" i="3" s="1"/>
  <c r="E552" i="3" s="1"/>
  <c r="E553" i="3" s="1"/>
  <c r="E554" i="3" s="1"/>
  <c r="E555" i="3" s="1"/>
  <c r="E556" i="3" s="1"/>
  <c r="E557" i="3" s="1"/>
  <c r="E558" i="3" s="1"/>
  <c r="E559" i="3" s="1"/>
  <c r="E560" i="3" s="1"/>
  <c r="E561" i="3" s="1"/>
  <c r="E562" i="3" s="1"/>
  <c r="E563" i="3" s="1"/>
  <c r="E564" i="3" s="1"/>
  <c r="E565" i="3" s="1"/>
  <c r="E566" i="3" s="1"/>
  <c r="E567" i="3" s="1"/>
  <c r="E568" i="3" s="1"/>
  <c r="E569" i="3" s="1"/>
  <c r="E570" i="3" s="1"/>
  <c r="E571" i="3" s="1"/>
  <c r="E572" i="3" s="1"/>
  <c r="E573" i="3" s="1"/>
  <c r="E574" i="3" s="1"/>
  <c r="E575" i="3" s="1"/>
  <c r="E576" i="3" s="1"/>
  <c r="E577" i="3" s="1"/>
  <c r="E578" i="3" s="1"/>
  <c r="E579" i="3" s="1"/>
  <c r="E580" i="3" s="1"/>
  <c r="E581" i="3" s="1"/>
  <c r="E582" i="3" s="1"/>
  <c r="E583" i="3" s="1"/>
  <c r="E584" i="3" s="1"/>
  <c r="E585" i="3" s="1"/>
  <c r="E586" i="3" s="1"/>
  <c r="E587" i="3" s="1"/>
  <c r="E588" i="3" s="1"/>
  <c r="E589" i="3" s="1"/>
  <c r="E590" i="3" s="1"/>
  <c r="E591" i="3" s="1"/>
  <c r="E592" i="3" s="1"/>
  <c r="E593" i="3" s="1"/>
  <c r="E594" i="3" s="1"/>
  <c r="E595" i="3" s="1"/>
  <c r="E596" i="3" s="1"/>
  <c r="E597" i="3" s="1"/>
  <c r="E598" i="3" s="1"/>
  <c r="E599" i="3" s="1"/>
  <c r="E600" i="3" s="1"/>
  <c r="E601" i="3" s="1"/>
  <c r="E602" i="3" s="1"/>
  <c r="E603" i="3" s="1"/>
  <c r="E604" i="3" s="1"/>
  <c r="E605" i="3" s="1"/>
  <c r="E606" i="3" s="1"/>
  <c r="E607" i="3" s="1"/>
  <c r="E608" i="3" s="1"/>
  <c r="E609" i="3" s="1"/>
  <c r="E610" i="3" s="1"/>
  <c r="E611" i="3" s="1"/>
  <c r="E612" i="3" s="1"/>
  <c r="E613" i="3" s="1"/>
  <c r="E614" i="3" s="1"/>
  <c r="E615" i="3" s="1"/>
  <c r="E616" i="3" s="1"/>
  <c r="E617" i="3" s="1"/>
  <c r="E618" i="3" s="1"/>
  <c r="E619" i="3" s="1"/>
  <c r="E620" i="3" s="1"/>
  <c r="E621" i="3" s="1"/>
  <c r="E622" i="3" s="1"/>
  <c r="E623" i="3" s="1"/>
  <c r="E624" i="3" s="1"/>
  <c r="E625" i="3" s="1"/>
  <c r="E626" i="3" s="1"/>
  <c r="E627" i="3" s="1"/>
  <c r="E628" i="3" s="1"/>
  <c r="E629" i="3" s="1"/>
  <c r="E630" i="3" s="1"/>
  <c r="E631" i="3" s="1"/>
  <c r="E632" i="3" s="1"/>
  <c r="E633" i="3" s="1"/>
  <c r="E634" i="3" s="1"/>
  <c r="E635" i="3" s="1"/>
  <c r="E636" i="3" s="1"/>
  <c r="E637" i="3" s="1"/>
  <c r="E638" i="3" s="1"/>
  <c r="E639" i="3" s="1"/>
  <c r="E640" i="3" s="1"/>
  <c r="E641" i="3" s="1"/>
  <c r="E642" i="3" s="1"/>
  <c r="E643" i="3" s="1"/>
  <c r="E644" i="3" s="1"/>
  <c r="E645" i="3" s="1"/>
  <c r="E646" i="3" s="1"/>
  <c r="E647" i="3" s="1"/>
  <c r="E648" i="3" s="1"/>
  <c r="E649" i="3" s="1"/>
  <c r="E650" i="3" s="1"/>
  <c r="E651" i="3" s="1"/>
  <c r="E652" i="3" s="1"/>
  <c r="E653" i="3" s="1"/>
  <c r="E654" i="3" s="1"/>
  <c r="E655" i="3" s="1"/>
  <c r="E656" i="3" s="1"/>
  <c r="E657" i="3" s="1"/>
  <c r="E658" i="3" s="1"/>
  <c r="E659" i="3" s="1"/>
  <c r="E660" i="3" s="1"/>
  <c r="E661" i="3" s="1"/>
  <c r="E662" i="3" s="1"/>
  <c r="E663" i="3" s="1"/>
  <c r="E664" i="3" s="1"/>
  <c r="E665" i="3" s="1"/>
  <c r="E666" i="3" s="1"/>
  <c r="E667" i="3" s="1"/>
  <c r="E668" i="3" s="1"/>
  <c r="E669" i="3" s="1"/>
  <c r="E671" i="3" s="1"/>
  <c r="E672" i="3" s="1"/>
  <c r="E673" i="3" s="1"/>
  <c r="E674" i="3" s="1"/>
  <c r="E675" i="3" s="1"/>
  <c r="E676" i="3" s="1"/>
  <c r="E677" i="3" s="1"/>
  <c r="E678" i="3" s="1"/>
  <c r="E679" i="3" s="1"/>
  <c r="E680" i="3" s="1"/>
  <c r="E681" i="3" s="1"/>
  <c r="E682" i="3" s="1"/>
  <c r="E683" i="3" s="1"/>
  <c r="E684" i="3" s="1"/>
  <c r="E685" i="3" s="1"/>
  <c r="E686" i="3" s="1"/>
  <c r="E687" i="3" s="1"/>
  <c r="E688" i="3" s="1"/>
  <c r="E689" i="3" s="1"/>
  <c r="E690" i="3" s="1"/>
  <c r="E691" i="3" s="1"/>
  <c r="E692" i="3" s="1"/>
  <c r="E693" i="3" s="1"/>
  <c r="E694" i="3" s="1"/>
  <c r="E695" i="3" s="1"/>
  <c r="E696" i="3" s="1"/>
  <c r="E697" i="3" s="1"/>
  <c r="E698" i="3" s="1"/>
  <c r="E699" i="3" s="1"/>
  <c r="E700" i="3" s="1"/>
  <c r="E701" i="3" s="1"/>
  <c r="E702" i="3" s="1"/>
  <c r="E703" i="3" s="1"/>
  <c r="E704" i="3" s="1"/>
  <c r="E705" i="3" s="1"/>
  <c r="E706" i="3" s="1"/>
  <c r="E707" i="3" s="1"/>
  <c r="E708" i="3" s="1"/>
  <c r="E709" i="3" s="1"/>
  <c r="E710" i="3" s="1"/>
  <c r="E711" i="3" s="1"/>
  <c r="E712" i="3" s="1"/>
  <c r="E713" i="3" s="1"/>
  <c r="E714" i="3" s="1"/>
  <c r="E715" i="3" s="1"/>
  <c r="E716" i="3" s="1"/>
  <c r="E717" i="3" s="1"/>
  <c r="E718" i="3" s="1"/>
  <c r="E719" i="3" s="1"/>
  <c r="E720" i="3" s="1"/>
  <c r="E721" i="3" s="1"/>
  <c r="E722" i="3" s="1"/>
  <c r="E723" i="3" s="1"/>
  <c r="E724" i="3" s="1"/>
  <c r="E725" i="3" s="1"/>
  <c r="E726" i="3" s="1"/>
  <c r="E727" i="3" s="1"/>
  <c r="E728" i="3" s="1"/>
  <c r="E729" i="3" s="1"/>
  <c r="E730" i="3" s="1"/>
  <c r="E731" i="3" s="1"/>
  <c r="E732" i="3" s="1"/>
  <c r="E733" i="3" s="1"/>
  <c r="E734" i="3" s="1"/>
  <c r="E735" i="3" s="1"/>
  <c r="E736" i="3" s="1"/>
  <c r="E737" i="3" s="1"/>
  <c r="E738" i="3" s="1"/>
  <c r="E739" i="3" s="1"/>
  <c r="E740" i="3" s="1"/>
  <c r="E741" i="3" s="1"/>
  <c r="E742" i="3" s="1"/>
  <c r="E743" i="3" s="1"/>
  <c r="E744" i="3" s="1"/>
  <c r="E745" i="3" s="1"/>
  <c r="E746" i="3" s="1"/>
  <c r="E747" i="3" s="1"/>
  <c r="E748" i="3" s="1"/>
  <c r="E749" i="3" s="1"/>
  <c r="E750" i="3" s="1"/>
  <c r="E751" i="3" s="1"/>
  <c r="E752" i="3" s="1"/>
  <c r="E753" i="3" s="1"/>
  <c r="E754" i="3" s="1"/>
  <c r="E755" i="3" s="1"/>
  <c r="E756" i="3" s="1"/>
  <c r="E757" i="3" s="1"/>
  <c r="E758" i="3" s="1"/>
  <c r="E759" i="3" s="1"/>
  <c r="E760" i="3" s="1"/>
  <c r="E761" i="3" s="1"/>
  <c r="E762" i="3" s="1"/>
  <c r="E763" i="3" s="1"/>
  <c r="E764" i="3" s="1"/>
  <c r="E765" i="3" s="1"/>
  <c r="E766" i="3" s="1"/>
  <c r="E767" i="3" s="1"/>
  <c r="E768" i="3" s="1"/>
  <c r="E769" i="3" s="1"/>
  <c r="E770" i="3" s="1"/>
  <c r="E771" i="3" s="1"/>
  <c r="E772" i="3" s="1"/>
  <c r="E773" i="3" s="1"/>
  <c r="E774" i="3" s="1"/>
  <c r="E775" i="3" s="1"/>
  <c r="E776" i="3" s="1"/>
  <c r="E777" i="3" s="1"/>
  <c r="E778" i="3" s="1"/>
  <c r="E779" i="3" s="1"/>
  <c r="E780" i="3" s="1"/>
  <c r="E781" i="3" s="1"/>
  <c r="E782" i="3" s="1"/>
  <c r="E783" i="3" s="1"/>
  <c r="E784" i="3" s="1"/>
  <c r="E785" i="3" s="1"/>
  <c r="E786" i="3" s="1"/>
  <c r="E787" i="3" s="1"/>
  <c r="E788" i="3" s="1"/>
  <c r="E789" i="3" s="1"/>
  <c r="E790" i="3" s="1"/>
  <c r="E791" i="3" s="1"/>
  <c r="E792" i="3" s="1"/>
  <c r="E793" i="3" s="1"/>
  <c r="E794" i="3" s="1"/>
  <c r="E795" i="3" s="1"/>
  <c r="E796" i="3" s="1"/>
  <c r="E797" i="3" s="1"/>
  <c r="E798" i="3" s="1"/>
  <c r="E799" i="3" s="1"/>
  <c r="E800" i="3" s="1"/>
  <c r="E801" i="3" s="1"/>
  <c r="E802" i="3" s="1"/>
  <c r="E803" i="3" s="1"/>
  <c r="E804" i="3" s="1"/>
  <c r="E806" i="3" s="1"/>
  <c r="E807" i="3" s="1"/>
  <c r="E808" i="3" s="1"/>
  <c r="E809" i="3" s="1"/>
  <c r="E810" i="3" s="1"/>
  <c r="E811" i="3" s="1"/>
  <c r="E812" i="3" s="1"/>
  <c r="E813" i="3" s="1"/>
  <c r="E814" i="3" s="1"/>
  <c r="E815" i="3" s="1"/>
  <c r="E816" i="3" s="1"/>
  <c r="E817" i="3" s="1"/>
  <c r="E818" i="3" s="1"/>
  <c r="E819" i="3" s="1"/>
  <c r="E820" i="3" s="1"/>
  <c r="E821" i="3" s="1"/>
  <c r="E822" i="3" s="1"/>
  <c r="E823" i="3" s="1"/>
  <c r="E824" i="3" s="1"/>
  <c r="E825" i="3" s="1"/>
  <c r="E826" i="3" s="1"/>
  <c r="E827" i="3" s="1"/>
  <c r="E828" i="3" s="1"/>
  <c r="E829" i="3" s="1"/>
  <c r="E830" i="3" s="1"/>
  <c r="E831" i="3" s="1"/>
  <c r="E832" i="3" s="1"/>
  <c r="E833" i="3" s="1"/>
  <c r="E834" i="3" s="1"/>
  <c r="E835" i="3" s="1"/>
  <c r="E836" i="3" s="1"/>
  <c r="E837" i="3" s="1"/>
  <c r="E838" i="3" s="1"/>
  <c r="E839" i="3" s="1"/>
  <c r="E840" i="3" s="1"/>
  <c r="E841" i="3" s="1"/>
  <c r="E842" i="3" s="1"/>
  <c r="E843" i="3" s="1"/>
  <c r="E844" i="3" s="1"/>
  <c r="E845" i="3" s="1"/>
  <c r="E846" i="3" s="1"/>
  <c r="E847" i="3" s="1"/>
  <c r="E848" i="3" s="1"/>
  <c r="E849" i="3" s="1"/>
  <c r="E850" i="3" s="1"/>
  <c r="E851" i="3" s="1"/>
  <c r="E852" i="3" s="1"/>
  <c r="E853" i="3" s="1"/>
  <c r="E854" i="3" s="1"/>
  <c r="E855" i="3" s="1"/>
  <c r="E856" i="3" s="1"/>
  <c r="E857" i="3" s="1"/>
  <c r="E858" i="3" s="1"/>
  <c r="E859" i="3" s="1"/>
  <c r="E860" i="3" s="1"/>
  <c r="E861" i="3" s="1"/>
  <c r="E862" i="3" s="1"/>
  <c r="E863" i="3" s="1"/>
  <c r="E864" i="3" s="1"/>
  <c r="E865" i="3" s="1"/>
  <c r="E866" i="3" s="1"/>
  <c r="E867" i="3" s="1"/>
  <c r="E868" i="3" s="1"/>
  <c r="E869" i="3" s="1"/>
  <c r="E870" i="3" s="1"/>
  <c r="E871" i="3" s="1"/>
  <c r="E872" i="3" s="1"/>
  <c r="E873" i="3" s="1"/>
  <c r="E874" i="3" s="1"/>
  <c r="E875" i="3" s="1"/>
  <c r="E876" i="3" s="1"/>
  <c r="E877" i="3" s="1"/>
  <c r="E878" i="3" s="1"/>
  <c r="E879" i="3" s="1"/>
  <c r="E880" i="3" s="1"/>
  <c r="E881" i="3" s="1"/>
  <c r="E882" i="3" s="1"/>
  <c r="E883" i="3" s="1"/>
  <c r="E884" i="3" s="1"/>
  <c r="E885" i="3" s="1"/>
  <c r="E886" i="3" s="1"/>
  <c r="E887" i="3" s="1"/>
  <c r="E888" i="3" s="1"/>
  <c r="E889" i="3" s="1"/>
  <c r="E890" i="3" s="1"/>
  <c r="E891" i="3" s="1"/>
  <c r="E892" i="3" s="1"/>
  <c r="E893" i="3" s="1"/>
  <c r="E894" i="3" s="1"/>
  <c r="E895" i="3" s="1"/>
  <c r="E896" i="3" s="1"/>
  <c r="E897" i="3" s="1"/>
  <c r="E898" i="3" s="1"/>
  <c r="E899" i="3" s="1"/>
  <c r="E900" i="3" s="1"/>
  <c r="E901" i="3" s="1"/>
  <c r="E902" i="3" s="1"/>
  <c r="E903" i="3" s="1"/>
  <c r="E904" i="3" s="1"/>
  <c r="E905" i="3" s="1"/>
  <c r="E906" i="3" s="1"/>
  <c r="E907" i="3" s="1"/>
  <c r="E908" i="3" s="1"/>
  <c r="E909" i="3" s="1"/>
  <c r="E910" i="3" s="1"/>
  <c r="E911" i="3" s="1"/>
  <c r="E912" i="3" s="1"/>
  <c r="E913" i="3" s="1"/>
  <c r="E914" i="3" s="1"/>
  <c r="E915" i="3" s="1"/>
  <c r="E916" i="3" s="1"/>
  <c r="E917" i="3" s="1"/>
  <c r="E918" i="3" s="1"/>
  <c r="E919" i="3" s="1"/>
  <c r="E920" i="3" s="1"/>
  <c r="E921" i="3" s="1"/>
  <c r="E922" i="3" s="1"/>
  <c r="E923" i="3" s="1"/>
  <c r="E924" i="3" s="1"/>
  <c r="E925" i="3" s="1"/>
  <c r="E926" i="3" s="1"/>
  <c r="E927" i="3" s="1"/>
  <c r="E928" i="3" s="1"/>
  <c r="E929" i="3" s="1"/>
  <c r="E930" i="3" s="1"/>
  <c r="E931" i="3" s="1"/>
  <c r="E932" i="3" s="1"/>
  <c r="E933" i="3" s="1"/>
  <c r="E934" i="3" s="1"/>
  <c r="E935" i="3" s="1"/>
  <c r="E936" i="3" s="1"/>
  <c r="E937" i="3" s="1"/>
  <c r="E938" i="3" s="1"/>
  <c r="E939" i="3" s="1"/>
  <c r="E940" i="3" s="1"/>
  <c r="E941" i="3" s="1"/>
  <c r="E942" i="3" s="1"/>
  <c r="E943" i="3" s="1"/>
  <c r="E944" i="3" s="1"/>
  <c r="E945" i="3" s="1"/>
  <c r="E946" i="3" s="1"/>
  <c r="E947" i="3" s="1"/>
  <c r="E948" i="3" s="1"/>
  <c r="E949" i="3" s="1"/>
  <c r="E950" i="3" s="1"/>
  <c r="E951" i="3" s="1"/>
  <c r="E952" i="3" s="1"/>
  <c r="E953" i="3" s="1"/>
  <c r="E954" i="3" s="1"/>
  <c r="E955" i="3" s="1"/>
  <c r="E956" i="3" s="1"/>
  <c r="E957" i="3" s="1"/>
  <c r="E958" i="3" s="1"/>
  <c r="E959" i="3" s="1"/>
  <c r="E960" i="3" s="1"/>
  <c r="E961" i="3" s="1"/>
  <c r="E962" i="3" s="1"/>
  <c r="E963" i="3" s="1"/>
  <c r="E964" i="3" s="1"/>
  <c r="E965" i="3" s="1"/>
  <c r="E966" i="3" s="1"/>
  <c r="E967" i="3" s="1"/>
  <c r="E968" i="3" s="1"/>
  <c r="E969" i="3" s="1"/>
  <c r="E970" i="3" s="1"/>
  <c r="E971" i="3" s="1"/>
  <c r="E972" i="3" s="1"/>
  <c r="E973" i="3" s="1"/>
  <c r="E974" i="3" s="1"/>
  <c r="E975" i="3" s="1"/>
  <c r="E976" i="3" s="1"/>
  <c r="E977" i="3" s="1"/>
  <c r="E978" i="3" s="1"/>
  <c r="E979" i="3" s="1"/>
  <c r="E980" i="3" s="1"/>
  <c r="E981" i="3" s="1"/>
  <c r="E982" i="3" s="1"/>
  <c r="E983" i="3" s="1"/>
  <c r="E984" i="3" s="1"/>
  <c r="E985" i="3" s="1"/>
  <c r="E986" i="3" s="1"/>
  <c r="E987" i="3" s="1"/>
  <c r="E988" i="3" s="1"/>
  <c r="E989" i="3" s="1"/>
  <c r="E990" i="3" s="1"/>
  <c r="E991" i="3" s="1"/>
  <c r="E992" i="3" s="1"/>
  <c r="E993" i="3" s="1"/>
  <c r="E994" i="3" s="1"/>
  <c r="E995" i="3" s="1"/>
  <c r="E996" i="3" s="1"/>
  <c r="E997" i="3" s="1"/>
  <c r="E998" i="3" s="1"/>
  <c r="E999" i="3" s="1"/>
  <c r="E1000" i="3" s="1"/>
  <c r="E1001" i="3" s="1"/>
  <c r="E1002" i="3" s="1"/>
  <c r="E1003" i="3" s="1"/>
  <c r="E1004" i="3" s="1"/>
  <c r="E1005" i="3" s="1"/>
  <c r="E1006" i="3" s="1"/>
  <c r="E1007" i="3" s="1"/>
  <c r="E1008" i="3" s="1"/>
  <c r="E1009" i="3" s="1"/>
  <c r="E1010" i="3" s="1"/>
  <c r="E1011" i="3" s="1"/>
  <c r="E1012" i="3" s="1"/>
  <c r="E1013" i="3" s="1"/>
  <c r="E1014" i="3" s="1"/>
  <c r="E1015" i="3" s="1"/>
  <c r="E1016" i="3" s="1"/>
  <c r="E1017" i="3" s="1"/>
  <c r="E1018" i="3" s="1"/>
  <c r="E1019" i="3" s="1"/>
  <c r="E1020" i="3" s="1"/>
  <c r="E1021" i="3" s="1"/>
  <c r="E1022" i="3" s="1"/>
  <c r="E1023" i="3" s="1"/>
  <c r="E1024" i="3" s="1"/>
  <c r="E1025" i="3" s="1"/>
  <c r="E1026" i="3" s="1"/>
  <c r="E1027" i="3" s="1"/>
  <c r="E1028" i="3" s="1"/>
  <c r="E1029" i="3" s="1"/>
  <c r="E1030" i="3" s="1"/>
  <c r="E1031" i="3" s="1"/>
  <c r="E1032" i="3" s="1"/>
  <c r="E1033" i="3" s="1"/>
  <c r="E1034" i="3" s="1"/>
  <c r="E1035" i="3" s="1"/>
  <c r="E1036" i="3" s="1"/>
  <c r="E1037" i="3" s="1"/>
  <c r="E1038" i="3" s="1"/>
  <c r="E1039" i="3" s="1"/>
  <c r="E1040" i="3" s="1"/>
  <c r="E1041" i="3" s="1"/>
  <c r="E1042" i="3" s="1"/>
  <c r="E1043" i="3" s="1"/>
  <c r="E1044" i="3" s="1"/>
  <c r="E1045" i="3" s="1"/>
  <c r="E1046" i="3" s="1"/>
  <c r="E1047" i="3" s="1"/>
  <c r="E1048" i="3" s="1"/>
  <c r="E1049" i="3" s="1"/>
  <c r="E1050" i="3" s="1"/>
  <c r="E1051" i="3" s="1"/>
  <c r="E1052" i="3" s="1"/>
  <c r="E1053" i="3" s="1"/>
  <c r="E1054" i="3" s="1"/>
  <c r="E1055" i="3" s="1"/>
  <c r="E1056" i="3" s="1"/>
  <c r="E1057" i="3" s="1"/>
  <c r="E1058" i="3" s="1"/>
  <c r="E1059" i="3" s="1"/>
  <c r="E1060" i="3" s="1"/>
  <c r="E1061" i="3" s="1"/>
  <c r="E1062" i="3" s="1"/>
  <c r="E1063" i="3" s="1"/>
  <c r="E1064" i="3" s="1"/>
  <c r="E1065" i="3" s="1"/>
  <c r="E1066" i="3" s="1"/>
  <c r="E1067" i="3" s="1"/>
  <c r="E1068" i="3" s="1"/>
  <c r="E1069" i="3" s="1"/>
  <c r="E1070" i="3" s="1"/>
  <c r="E1071" i="3" s="1"/>
  <c r="E1072" i="3" s="1"/>
  <c r="E1073" i="3" s="1"/>
  <c r="E1074" i="3" s="1"/>
  <c r="E1075" i="3" s="1"/>
  <c r="E1076" i="3" s="1"/>
  <c r="E1077" i="3" s="1"/>
  <c r="E1078" i="3" s="1"/>
  <c r="E1079" i="3" s="1"/>
  <c r="E7" i="4"/>
  <c r="E8" i="4" s="1"/>
  <c r="E9" i="4" s="1"/>
  <c r="E10" i="4" s="1"/>
  <c r="E11" i="4" s="1"/>
  <c r="E12" i="4" s="1"/>
  <c r="H55" i="6"/>
  <c r="H57" i="7"/>
  <c r="I29" i="7" s="1"/>
  <c r="I30" i="7" s="1"/>
  <c r="I34" i="7" s="1"/>
  <c r="I59" i="9"/>
  <c r="L132" i="10"/>
  <c r="N132" i="10" s="1"/>
  <c r="G56" i="9"/>
  <c r="G59" i="9" s="1"/>
  <c r="N252" i="4" l="1"/>
  <c r="N406" i="4"/>
  <c r="E1080" i="3"/>
  <c r="E1081" i="3" s="1"/>
  <c r="E1082" i="3" s="1"/>
  <c r="E1083" i="3" s="1"/>
  <c r="E1084" i="3" s="1"/>
  <c r="E1085" i="3" s="1"/>
  <c r="E1086" i="3" s="1"/>
  <c r="E1087" i="3" s="1"/>
  <c r="E1088" i="3" s="1"/>
  <c r="E1089" i="3" s="1"/>
  <c r="E1090" i="3" s="1"/>
  <c r="E1091" i="3" s="1"/>
  <c r="E1092" i="3" s="1"/>
  <c r="E1093" i="3" s="1"/>
  <c r="E1094" i="3" s="1"/>
  <c r="E1095" i="3" s="1"/>
  <c r="E1096" i="3" s="1"/>
  <c r="E1097" i="3" s="1"/>
  <c r="E1098" i="3" s="1"/>
  <c r="E1099" i="3" s="1"/>
  <c r="E1100" i="3" s="1"/>
  <c r="E1101" i="3" s="1"/>
  <c r="E1102" i="3" s="1"/>
  <c r="E1103" i="3" s="1"/>
  <c r="E1104" i="3" s="1"/>
  <c r="E1105" i="3" s="1"/>
  <c r="E1106" i="3" s="1"/>
  <c r="E1107" i="3" s="1"/>
  <c r="E1108" i="3" s="1"/>
  <c r="E1109" i="3" s="1"/>
  <c r="E1110" i="3" s="1"/>
  <c r="E1111" i="3" s="1"/>
  <c r="E1112" i="3" s="1"/>
  <c r="E1113" i="3" s="1"/>
  <c r="E1114" i="3" s="1"/>
  <c r="E1115" i="3" s="1"/>
  <c r="E1116" i="3" s="1"/>
  <c r="E1117" i="3" s="1"/>
  <c r="E1118" i="3" s="1"/>
  <c r="E1119" i="3" s="1"/>
  <c r="E1120" i="3" s="1"/>
  <c r="E1121" i="3" s="1"/>
  <c r="E1122" i="3" s="1"/>
  <c r="E1123" i="3" s="1"/>
  <c r="E1124" i="3" s="1"/>
  <c r="E1125" i="3" s="1"/>
  <c r="E1126" i="3" s="1"/>
  <c r="E1127" i="3" s="1"/>
  <c r="E1128" i="3" s="1"/>
  <c r="E1129" i="3" s="1"/>
  <c r="E1130" i="3" s="1"/>
  <c r="E1131" i="3" s="1"/>
  <c r="E1132" i="3" s="1"/>
  <c r="E1133" i="3" s="1"/>
  <c r="E1134" i="3" s="1"/>
  <c r="E1135" i="3" s="1"/>
  <c r="E1136" i="3" s="1"/>
  <c r="E1137" i="3" s="1"/>
  <c r="E1138" i="3" s="1"/>
  <c r="E1139" i="3" s="1"/>
  <c r="E1140" i="3" s="1"/>
  <c r="E1141" i="3" s="1"/>
  <c r="E1142" i="3" s="1"/>
  <c r="E1143" i="3" s="1"/>
  <c r="E1144" i="3" s="1"/>
  <c r="E1145" i="3" s="1"/>
  <c r="E1146" i="3" s="1"/>
  <c r="E1147" i="3" s="1"/>
  <c r="E1148" i="3" s="1"/>
  <c r="E1149" i="3" s="1"/>
  <c r="E1150" i="3" s="1"/>
  <c r="E1151" i="3" s="1"/>
  <c r="E1152" i="3" s="1"/>
  <c r="E1153" i="3" s="1"/>
  <c r="E1154" i="3" s="1"/>
  <c r="E1155" i="3" s="1"/>
  <c r="E1156" i="3" s="1"/>
  <c r="E1157" i="3" s="1"/>
  <c r="E1158" i="3" s="1"/>
  <c r="E1159" i="3" s="1"/>
  <c r="E1160" i="3" s="1"/>
  <c r="E1161" i="3" s="1"/>
  <c r="E1162" i="3" s="1"/>
  <c r="E1163" i="3" s="1"/>
  <c r="E1164" i="3" s="1"/>
  <c r="E1165" i="3" s="1"/>
  <c r="E1166" i="3" s="1"/>
  <c r="E1167" i="3" s="1"/>
  <c r="E1168" i="3" s="1"/>
  <c r="E1169" i="3" s="1"/>
  <c r="E1170" i="3" s="1"/>
  <c r="E1171" i="3" s="1"/>
  <c r="E1172" i="3" s="1"/>
  <c r="E1173" i="3" s="1"/>
  <c r="E1174" i="3" s="1"/>
  <c r="E1175" i="3" s="1"/>
  <c r="E1176" i="3" s="1"/>
  <c r="E1177" i="3" s="1"/>
  <c r="E1178" i="3" s="1"/>
  <c r="E1179" i="3" s="1"/>
  <c r="E1180" i="3" s="1"/>
  <c r="E1181" i="3" s="1"/>
  <c r="E1182" i="3" s="1"/>
  <c r="E1183" i="3" s="1"/>
  <c r="E1184" i="3" s="1"/>
  <c r="E1185" i="3" s="1"/>
  <c r="E1186" i="3" s="1"/>
  <c r="E1187" i="3" s="1"/>
  <c r="E1188" i="3" s="1"/>
  <c r="E1189" i="3" s="1"/>
  <c r="E1190" i="3" s="1"/>
  <c r="E1191" i="3" s="1"/>
  <c r="E1192" i="3" s="1"/>
  <c r="E1193" i="3" s="1"/>
  <c r="E1194" i="3" s="1"/>
  <c r="E1195" i="3" s="1"/>
  <c r="E1196" i="3" s="1"/>
  <c r="E1197" i="3" s="1"/>
  <c r="E1198" i="3" s="1"/>
  <c r="E1199" i="3" s="1"/>
  <c r="E1200" i="3" s="1"/>
  <c r="E1201" i="3" s="1"/>
  <c r="E1202" i="3" s="1"/>
  <c r="E1203" i="3" s="1"/>
  <c r="E1204" i="3" s="1"/>
  <c r="E1205" i="3" s="1"/>
  <c r="E1207" i="3" s="1"/>
  <c r="E1208" i="3" s="1"/>
  <c r="E1209" i="3" s="1"/>
  <c r="E1210" i="3" s="1"/>
  <c r="E1211" i="3" s="1"/>
  <c r="E1212" i="3" s="1"/>
  <c r="E1213" i="3" s="1"/>
  <c r="E1214" i="3" s="1"/>
  <c r="E1215" i="3" s="1"/>
  <c r="E1216" i="3" s="1"/>
  <c r="E1217" i="3" s="1"/>
  <c r="E1218" i="3" s="1"/>
  <c r="E1219" i="3" s="1"/>
  <c r="E1220" i="3" s="1"/>
  <c r="E1221" i="3" s="1"/>
  <c r="E1222" i="3" s="1"/>
  <c r="E1223" i="3" s="1"/>
  <c r="E1224" i="3" s="1"/>
  <c r="E1225" i="3" s="1"/>
  <c r="E1226" i="3" s="1"/>
  <c r="E1227" i="3" s="1"/>
  <c r="E1228" i="3" s="1"/>
  <c r="E1229" i="3" s="1"/>
  <c r="E1230" i="3" s="1"/>
  <c r="E1231" i="3" s="1"/>
  <c r="E1232" i="3" s="1"/>
  <c r="E1233" i="3" s="1"/>
  <c r="E1234" i="3" s="1"/>
  <c r="E1235" i="3" s="1"/>
  <c r="E1236" i="3" s="1"/>
  <c r="E1237" i="3" s="1"/>
  <c r="E1238" i="3" s="1"/>
  <c r="E1239" i="3" s="1"/>
  <c r="E1240" i="3" s="1"/>
  <c r="E1241" i="3" s="1"/>
  <c r="E1242" i="3" s="1"/>
  <c r="E1243" i="3" s="1"/>
  <c r="E1244" i="3" s="1"/>
  <c r="E1245" i="3" s="1"/>
  <c r="E1246" i="3" s="1"/>
  <c r="E1247" i="3" s="1"/>
  <c r="E1248" i="3" s="1"/>
  <c r="E1249" i="3" s="1"/>
  <c r="E1250" i="3" s="1"/>
  <c r="E1251" i="3" s="1"/>
  <c r="E1252" i="3" s="1"/>
  <c r="E1253" i="3" s="1"/>
  <c r="E1254" i="3" s="1"/>
  <c r="E1255" i="3" s="1"/>
  <c r="E1256" i="3" s="1"/>
  <c r="E1257" i="3" s="1"/>
  <c r="E1258" i="3" s="1"/>
  <c r="E1259" i="3" s="1"/>
  <c r="E1260" i="3" s="1"/>
  <c r="E1261" i="3" s="1"/>
  <c r="E1262" i="3" s="1"/>
  <c r="E1263" i="3" s="1"/>
  <c r="E1264" i="3" s="1"/>
  <c r="E1265" i="3" s="1"/>
  <c r="E1266" i="3" s="1"/>
  <c r="E1267" i="3" s="1"/>
  <c r="E1268" i="3" s="1"/>
  <c r="E1269" i="3" s="1"/>
  <c r="E1270" i="3" s="1"/>
  <c r="E1271" i="3" s="1"/>
  <c r="E1272" i="3" s="1"/>
  <c r="E1273" i="3" s="1"/>
  <c r="E1274" i="3" s="1"/>
  <c r="E1275" i="3" s="1"/>
  <c r="E1276" i="3" s="1"/>
  <c r="E1277" i="3" s="1"/>
  <c r="E1278" i="3" s="1"/>
  <c r="E1279" i="3" s="1"/>
  <c r="E1280" i="3" s="1"/>
  <c r="E1281" i="3" s="1"/>
  <c r="E1282" i="3" s="1"/>
  <c r="E1283" i="3" s="1"/>
  <c r="E1284" i="3" s="1"/>
  <c r="E1285" i="3" s="1"/>
  <c r="E1286" i="3" s="1"/>
  <c r="E1287" i="3" s="1"/>
  <c r="E1288" i="3" s="1"/>
  <c r="E1289" i="3" s="1"/>
  <c r="E1290" i="3" s="1"/>
  <c r="E1291" i="3" s="1"/>
  <c r="E1292" i="3" s="1"/>
  <c r="E1293" i="3" s="1"/>
  <c r="E1294" i="3" s="1"/>
  <c r="E1295" i="3" s="1"/>
  <c r="E1296" i="3" s="1"/>
  <c r="E1297" i="3" s="1"/>
  <c r="E1298" i="3" s="1"/>
  <c r="E1299" i="3" s="1"/>
  <c r="E1300" i="3" s="1"/>
  <c r="E1301" i="3" s="1"/>
  <c r="E1302" i="3" s="1"/>
  <c r="E1303" i="3" s="1"/>
  <c r="E1304" i="3" s="1"/>
  <c r="E1305" i="3" s="1"/>
  <c r="E1306" i="3" s="1"/>
  <c r="E1307" i="3" s="1"/>
  <c r="E1308" i="3" s="1"/>
  <c r="E1309" i="3" s="1"/>
  <c r="E1310" i="3" s="1"/>
  <c r="E1311" i="3" s="1"/>
  <c r="E1312" i="3" s="1"/>
  <c r="E1313" i="3" s="1"/>
  <c r="E1314" i="3" s="1"/>
  <c r="E1315" i="3" s="1"/>
  <c r="E1316" i="3" s="1"/>
  <c r="E1317" i="3" s="1"/>
  <c r="E1318" i="3" s="1"/>
  <c r="E1319" i="3" s="1"/>
  <c r="E1320" i="3" s="1"/>
  <c r="E1321" i="3" s="1"/>
  <c r="E1322" i="3" s="1"/>
  <c r="E1323" i="3" s="1"/>
  <c r="E1324" i="3" s="1"/>
  <c r="E1325" i="3" s="1"/>
  <c r="E1326" i="3" s="1"/>
  <c r="E1327" i="3" s="1"/>
  <c r="E1328" i="3" s="1"/>
  <c r="E1329" i="3" s="1"/>
  <c r="E1330" i="3" s="1"/>
  <c r="E1331" i="3" s="1"/>
  <c r="E1332" i="3" s="1"/>
  <c r="E1333" i="3" s="1"/>
  <c r="E1334" i="3" s="1"/>
  <c r="E1335" i="3" s="1"/>
  <c r="E1336" i="3" s="1"/>
  <c r="E1337" i="3" s="1"/>
  <c r="E1338" i="3" s="1"/>
  <c r="E1339" i="3" s="1"/>
  <c r="E1340" i="3" s="1"/>
  <c r="E1341" i="3" s="1"/>
  <c r="E1342" i="3" s="1"/>
  <c r="E1343" i="3" s="1"/>
  <c r="E1344" i="3" s="1"/>
  <c r="E1345" i="3" s="1"/>
  <c r="E1346" i="3" s="1"/>
  <c r="E1347" i="3" s="1"/>
  <c r="E1348" i="3" s="1"/>
  <c r="E1349" i="3" s="1"/>
  <c r="E1350" i="3" s="1"/>
  <c r="E1351" i="3" s="1"/>
  <c r="E1352" i="3" s="1"/>
  <c r="E1353" i="3" s="1"/>
  <c r="E1354" i="3" s="1"/>
  <c r="E1355" i="3" s="1"/>
  <c r="E1356" i="3" s="1"/>
  <c r="E1357" i="3" s="1"/>
  <c r="E1358" i="3" s="1"/>
  <c r="E1359" i="3" s="1"/>
  <c r="E1360" i="3" s="1"/>
  <c r="E1361" i="3" s="1"/>
  <c r="E1362" i="3" s="1"/>
  <c r="E1363" i="3" s="1"/>
  <c r="E1364" i="3" s="1"/>
  <c r="E1365" i="3" s="1"/>
  <c r="E1366" i="3" s="1"/>
  <c r="E1367" i="3" s="1"/>
  <c r="E1368" i="3" s="1"/>
  <c r="E1369" i="3" s="1"/>
  <c r="E1370" i="3" s="1"/>
  <c r="E1371" i="3" s="1"/>
  <c r="E1372" i="3" s="1"/>
  <c r="E1373" i="3" s="1"/>
  <c r="E1374" i="3" s="1"/>
  <c r="E1375" i="3" s="1"/>
  <c r="E1376" i="3" s="1"/>
  <c r="E1377" i="3" s="1"/>
  <c r="E1378" i="3" s="1"/>
  <c r="E1379" i="3" s="1"/>
  <c r="E1380" i="3" s="1"/>
  <c r="E1381" i="3" s="1"/>
  <c r="E1382" i="3" s="1"/>
  <c r="E1383" i="3" s="1"/>
  <c r="E1384" i="3" s="1"/>
  <c r="E1385" i="3" s="1"/>
  <c r="E1386" i="3" s="1"/>
  <c r="E1387" i="3" s="1"/>
  <c r="E1388" i="3" s="1"/>
  <c r="E1389" i="3" s="1"/>
  <c r="E1390" i="3" s="1"/>
  <c r="E1391" i="3" s="1"/>
  <c r="E1392" i="3" s="1"/>
  <c r="E1393" i="3" s="1"/>
  <c r="E1394" i="3" s="1"/>
  <c r="E1395" i="3" s="1"/>
  <c r="E1396" i="3" s="1"/>
  <c r="E1397" i="3" s="1"/>
  <c r="E1398" i="3" s="1"/>
  <c r="E1399" i="3" s="1"/>
  <c r="E1400" i="3" s="1"/>
  <c r="E1401" i="3" s="1"/>
  <c r="E1402" i="3" s="1"/>
  <c r="E1403" i="3" s="1"/>
  <c r="E1404" i="3" s="1"/>
  <c r="E1405" i="3" s="1"/>
  <c r="E1406" i="3" s="1"/>
  <c r="E1407" i="3" s="1"/>
  <c r="E1408" i="3" s="1"/>
  <c r="E1409" i="3" s="1"/>
  <c r="E1410" i="3" s="1"/>
  <c r="E1411" i="3" s="1"/>
  <c r="E1412" i="3" s="1"/>
  <c r="E1413" i="3" s="1"/>
  <c r="E1414" i="3" s="1"/>
  <c r="E1415" i="3" s="1"/>
  <c r="E1416" i="3" s="1"/>
  <c r="E1417" i="3" s="1"/>
  <c r="E1418" i="3" s="1"/>
  <c r="E1419" i="3" s="1"/>
  <c r="E1420" i="3" s="1"/>
  <c r="E1421" i="3" s="1"/>
  <c r="E1422" i="3" s="1"/>
  <c r="E1423" i="3" s="1"/>
  <c r="E1424" i="3" s="1"/>
  <c r="E1425" i="3" s="1"/>
  <c r="E1426" i="3" s="1"/>
  <c r="E1427" i="3" s="1"/>
  <c r="E1428" i="3" s="1"/>
  <c r="E1429" i="3" s="1"/>
  <c r="E1430" i="3" s="1"/>
  <c r="E1431" i="3" s="1"/>
  <c r="E1432" i="3" s="1"/>
  <c r="E1433" i="3" s="1"/>
  <c r="E1434" i="3" s="1"/>
  <c r="E1435" i="3" s="1"/>
  <c r="E1436" i="3" s="1"/>
  <c r="E1437" i="3" s="1"/>
  <c r="E1438" i="3" s="1"/>
  <c r="E1439" i="3" s="1"/>
  <c r="E1440" i="3" s="1"/>
  <c r="E1441" i="3" s="1"/>
  <c r="E1442" i="3" s="1"/>
  <c r="E1443" i="3" s="1"/>
  <c r="E1444" i="3" s="1"/>
  <c r="E1445" i="3" s="1"/>
  <c r="E1446" i="3" s="1"/>
  <c r="E1447" i="3" s="1"/>
  <c r="E1448" i="3" s="1"/>
  <c r="E1449" i="3" s="1"/>
  <c r="E1450" i="3" s="1"/>
  <c r="E1451" i="3" s="1"/>
  <c r="E1452" i="3" s="1"/>
  <c r="E1453" i="3" s="1"/>
  <c r="E1454" i="3" s="1"/>
  <c r="E1455" i="3" s="1"/>
  <c r="E1456" i="3" s="1"/>
  <c r="E1457" i="3" s="1"/>
  <c r="E1458" i="3" s="1"/>
  <c r="E1459" i="3" s="1"/>
  <c r="E1461" i="3" s="1"/>
  <c r="E1462" i="3" s="1"/>
  <c r="E1463" i="3" s="1"/>
  <c r="E1464" i="3" s="1"/>
  <c r="E1465" i="3" s="1"/>
  <c r="E1466" i="3" s="1"/>
  <c r="E1467" i="3" s="1"/>
  <c r="E1468" i="3" s="1"/>
  <c r="E1469" i="3" s="1"/>
  <c r="E1470" i="3" s="1"/>
  <c r="E1471" i="3" s="1"/>
  <c r="E1472" i="3" s="1"/>
  <c r="E1473" i="3" s="1"/>
  <c r="E1474" i="3" s="1"/>
  <c r="E1475" i="3" s="1"/>
  <c r="E1476" i="3" s="1"/>
  <c r="E1477" i="3" s="1"/>
  <c r="E1478" i="3" s="1"/>
  <c r="E1479" i="3" s="1"/>
  <c r="E1480" i="3" s="1"/>
  <c r="E1481" i="3" s="1"/>
  <c r="E1482" i="3" s="1"/>
  <c r="E1483" i="3" s="1"/>
  <c r="E1484" i="3" s="1"/>
  <c r="E1485" i="3" s="1"/>
  <c r="E1486" i="3" s="1"/>
  <c r="E1487" i="3" s="1"/>
  <c r="E1488" i="3" s="1"/>
  <c r="E1489" i="3" s="1"/>
  <c r="E1490" i="3" s="1"/>
  <c r="E1491" i="3" s="1"/>
  <c r="E1492" i="3" s="1"/>
  <c r="E1493" i="3" s="1"/>
  <c r="E1494" i="3" s="1"/>
  <c r="E1495" i="3" s="1"/>
  <c r="E1496" i="3" s="1"/>
  <c r="E1497" i="3" s="1"/>
  <c r="E1498" i="3" s="1"/>
  <c r="E1499" i="3" s="1"/>
  <c r="E1500" i="3" s="1"/>
  <c r="E1501" i="3" s="1"/>
  <c r="E1502" i="3" s="1"/>
  <c r="E1503" i="3" s="1"/>
  <c r="E1504" i="3" s="1"/>
  <c r="E1505" i="3" s="1"/>
  <c r="E1506" i="3" s="1"/>
  <c r="E1507" i="3" s="1"/>
  <c r="E1508" i="3" s="1"/>
  <c r="E1509" i="3" s="1"/>
  <c r="E1510" i="3" s="1"/>
  <c r="E1511" i="3" s="1"/>
  <c r="E1512" i="3" s="1"/>
  <c r="E1513" i="3" s="1"/>
  <c r="E1514" i="3" s="1"/>
  <c r="E1515" i="3" s="1"/>
  <c r="E1516" i="3" s="1"/>
  <c r="E1517" i="3" s="1"/>
  <c r="E1518" i="3" s="1"/>
  <c r="E1519" i="3" s="1"/>
  <c r="E1520" i="3" s="1"/>
  <c r="E1521" i="3" s="1"/>
  <c r="E1522" i="3" s="1"/>
  <c r="E1523" i="3" s="1"/>
  <c r="E1524" i="3" s="1"/>
  <c r="E1525" i="3" s="1"/>
  <c r="E1526" i="3" s="1"/>
  <c r="E1527" i="3" s="1"/>
  <c r="E1528" i="3" s="1"/>
  <c r="E1529" i="3" s="1"/>
  <c r="E1530" i="3" s="1"/>
  <c r="E1531" i="3" s="1"/>
  <c r="E1532" i="3" s="1"/>
  <c r="E1533" i="3" s="1"/>
  <c r="E1534" i="3" s="1"/>
  <c r="E1535" i="3" s="1"/>
  <c r="E1536" i="3" s="1"/>
  <c r="E1537" i="3" s="1"/>
  <c r="E1538" i="3" s="1"/>
  <c r="E1539" i="3" s="1"/>
  <c r="E1540" i="3" s="1"/>
  <c r="E1541" i="3" s="1"/>
  <c r="E1542" i="3" s="1"/>
  <c r="E1543" i="3" s="1"/>
  <c r="E1544" i="3" s="1"/>
  <c r="E1545" i="3" s="1"/>
  <c r="E1546" i="3" s="1"/>
  <c r="E1547" i="3" s="1"/>
  <c r="E1548" i="3" s="1"/>
  <c r="E1549" i="3" s="1"/>
  <c r="E1550" i="3" s="1"/>
  <c r="E1551" i="3" s="1"/>
  <c r="E1552" i="3" s="1"/>
  <c r="E1553" i="3" s="1"/>
  <c r="E1554" i="3" s="1"/>
  <c r="E1555" i="3" s="1"/>
  <c r="E1556" i="3" s="1"/>
  <c r="E1557" i="3" s="1"/>
  <c r="E1558" i="3" s="1"/>
  <c r="E1559" i="3" s="1"/>
  <c r="E1560" i="3" s="1"/>
  <c r="E1561" i="3" s="1"/>
  <c r="E1562" i="3" s="1"/>
  <c r="E1563" i="3" s="1"/>
  <c r="E1564" i="3" s="1"/>
  <c r="E1565" i="3" s="1"/>
  <c r="E1566" i="3" s="1"/>
  <c r="E1567" i="3" s="1"/>
  <c r="E1568" i="3" s="1"/>
  <c r="E1569" i="3" s="1"/>
  <c r="E1570" i="3" s="1"/>
  <c r="E1571" i="3" s="1"/>
  <c r="E1572" i="3" s="1"/>
  <c r="E1573" i="3" s="1"/>
  <c r="E1574" i="3" s="1"/>
  <c r="E1575" i="3" s="1"/>
  <c r="E1576" i="3" s="1"/>
  <c r="E1577" i="3" s="1"/>
  <c r="E1578" i="3" s="1"/>
  <c r="E1579" i="3" s="1"/>
  <c r="E1580" i="3" s="1"/>
  <c r="E1581" i="3" s="1"/>
  <c r="E1582" i="3" s="1"/>
  <c r="E1583" i="3" s="1"/>
  <c r="E1584" i="3" s="1"/>
  <c r="E1585" i="3" s="1"/>
  <c r="E1586" i="3" s="1"/>
  <c r="E1588" i="3" s="1"/>
  <c r="E1589" i="3" s="1"/>
  <c r="E1590" i="3" s="1"/>
  <c r="E1591" i="3" s="1"/>
  <c r="E1592" i="3" s="1"/>
  <c r="E1593" i="3" s="1"/>
  <c r="E1594" i="3" s="1"/>
  <c r="E1595" i="3" s="1"/>
  <c r="E1596" i="3" s="1"/>
  <c r="E1597" i="3" s="1"/>
  <c r="E1598" i="3" s="1"/>
  <c r="E1599" i="3" s="1"/>
  <c r="E1600" i="3" s="1"/>
  <c r="E1601" i="3" s="1"/>
  <c r="E1602" i="3" s="1"/>
  <c r="E1603" i="3" s="1"/>
  <c r="E1604" i="3" s="1"/>
  <c r="E1605" i="3" s="1"/>
  <c r="E1606" i="3" s="1"/>
  <c r="E1607" i="3" s="1"/>
  <c r="E1608" i="3" s="1"/>
  <c r="E1609" i="3" s="1"/>
  <c r="E1610" i="3" s="1"/>
  <c r="E1611" i="3" s="1"/>
  <c r="E1612" i="3" s="1"/>
  <c r="E1613" i="3" s="1"/>
  <c r="E1614" i="3" s="1"/>
  <c r="E1615" i="3" s="1"/>
  <c r="E1616" i="3" s="1"/>
  <c r="E1617" i="3" s="1"/>
  <c r="E1618" i="3" s="1"/>
  <c r="E1619" i="3" s="1"/>
  <c r="E1620" i="3" s="1"/>
  <c r="E1621" i="3" s="1"/>
  <c r="E1622" i="3" s="1"/>
  <c r="E1623" i="3" s="1"/>
  <c r="E1624" i="3" s="1"/>
  <c r="E1625" i="3" s="1"/>
  <c r="E1626" i="3" s="1"/>
  <c r="E1627" i="3" s="1"/>
  <c r="E1628" i="3" s="1"/>
  <c r="E1629" i="3" s="1"/>
  <c r="E1630" i="3" s="1"/>
  <c r="E1631" i="3" s="1"/>
  <c r="E1632" i="3" s="1"/>
  <c r="E1633" i="3" s="1"/>
  <c r="E1634" i="3" s="1"/>
  <c r="E1635" i="3" s="1"/>
  <c r="E1636" i="3" s="1"/>
  <c r="E1637" i="3" s="1"/>
  <c r="E1638" i="3" s="1"/>
  <c r="E1639" i="3" s="1"/>
  <c r="E1640" i="3" s="1"/>
  <c r="E1641" i="3" s="1"/>
  <c r="E1642" i="3" s="1"/>
  <c r="E1643" i="3" s="1"/>
  <c r="E1644" i="3" s="1"/>
  <c r="E1645" i="3" s="1"/>
  <c r="E1646" i="3" s="1"/>
  <c r="E1647" i="3" s="1"/>
  <c r="E1648" i="3" s="1"/>
  <c r="E1649" i="3" s="1"/>
  <c r="E1650" i="3" s="1"/>
  <c r="E1651" i="3" s="1"/>
  <c r="E1652" i="3" s="1"/>
  <c r="E1653" i="3" s="1"/>
  <c r="E1654" i="3" s="1"/>
  <c r="E1655" i="3" s="1"/>
  <c r="E1656" i="3" s="1"/>
  <c r="E1659" i="3" s="1"/>
  <c r="E1657" i="3" s="1"/>
  <c r="E1658" i="3" s="1"/>
  <c r="E1660" i="3" s="1"/>
  <c r="E1661" i="3" s="1"/>
  <c r="E1662" i="3" s="1"/>
  <c r="E1663" i="3" s="1"/>
  <c r="E1664" i="3" s="1"/>
  <c r="E1665" i="3" s="1"/>
  <c r="E1666" i="3" s="1"/>
  <c r="E1667" i="3" s="1"/>
  <c r="E1668" i="3" s="1"/>
  <c r="E1669" i="3" s="1"/>
  <c r="E1670" i="3" s="1"/>
  <c r="E1671" i="3" s="1"/>
  <c r="E1672" i="3" s="1"/>
  <c r="E1673" i="3" s="1"/>
  <c r="E1674" i="3" s="1"/>
  <c r="E1675" i="3" s="1"/>
  <c r="E1676" i="3" s="1"/>
  <c r="E1677" i="3" s="1"/>
  <c r="E1678" i="3" s="1"/>
  <c r="E1679" i="3" s="1"/>
  <c r="E1680" i="3" s="1"/>
  <c r="E1681" i="3" s="1"/>
  <c r="E1682" i="3" s="1"/>
  <c r="E1683" i="3" s="1"/>
  <c r="E1684" i="3" s="1"/>
  <c r="E1685" i="3" s="1"/>
  <c r="E1686" i="3" s="1"/>
  <c r="E1687" i="3" s="1"/>
  <c r="E1688" i="3" s="1"/>
  <c r="E1689" i="3" s="1"/>
  <c r="E1690" i="3" s="1"/>
  <c r="E1691" i="3" s="1"/>
  <c r="E1692" i="3" s="1"/>
  <c r="E1693" i="3" s="1"/>
  <c r="E1694" i="3" s="1"/>
  <c r="E1695" i="3" s="1"/>
  <c r="E1696" i="3" s="1"/>
  <c r="E1697" i="3" s="1"/>
  <c r="E1698" i="3" s="1"/>
  <c r="E1699" i="3" s="1"/>
  <c r="E1700" i="3" s="1"/>
  <c r="E1701" i="3" s="1"/>
  <c r="E1702" i="3" s="1"/>
  <c r="E1703" i="3" s="1"/>
  <c r="E1704" i="3" s="1"/>
  <c r="E1705" i="3" s="1"/>
  <c r="E1706" i="3" s="1"/>
  <c r="E1707" i="3" s="1"/>
  <c r="E1708" i="3" s="1"/>
  <c r="E1709" i="3" s="1"/>
  <c r="E1710" i="3" s="1"/>
  <c r="E1711" i="3" s="1"/>
  <c r="E1712" i="3" s="1"/>
  <c r="E1713" i="3" s="1"/>
  <c r="E1714" i="3" s="1"/>
  <c r="E1715" i="3" s="1"/>
  <c r="E1716" i="3" s="1"/>
  <c r="E1717" i="3" s="1"/>
  <c r="E1718" i="3" s="1"/>
  <c r="E1719" i="3" s="1"/>
  <c r="E1720" i="3" s="1"/>
  <c r="E1721" i="3" s="1"/>
  <c r="E1722" i="3" s="1"/>
  <c r="E1723" i="3" s="1"/>
  <c r="E1724" i="3" s="1"/>
  <c r="E1725" i="3" s="1"/>
  <c r="E1726" i="3" s="1"/>
  <c r="E1727" i="3" s="1"/>
  <c r="E1728" i="3" s="1"/>
  <c r="E1729" i="3" s="1"/>
  <c r="E1730" i="3" s="1"/>
  <c r="E1731" i="3" s="1"/>
  <c r="E1732" i="3" s="1"/>
  <c r="E1733" i="3" s="1"/>
  <c r="E1734" i="3" s="1"/>
  <c r="E1735" i="3" s="1"/>
  <c r="E1736" i="3" s="1"/>
  <c r="E1737" i="3" s="1"/>
  <c r="E1738" i="3" s="1"/>
  <c r="E1739" i="3" s="1"/>
  <c r="E1740" i="3" s="1"/>
  <c r="E1741" i="3" s="1"/>
  <c r="E1742" i="3" s="1"/>
  <c r="E1743" i="3" s="1"/>
  <c r="E1744" i="3" s="1"/>
  <c r="E1745" i="3" s="1"/>
  <c r="E1746" i="3" s="1"/>
  <c r="E1747" i="3" s="1"/>
  <c r="E1748" i="3" s="1"/>
  <c r="E1749" i="3" s="1"/>
  <c r="E1750" i="3" s="1"/>
  <c r="E1751" i="3" s="1"/>
  <c r="E1752" i="3" s="1"/>
  <c r="E1753" i="3" s="1"/>
  <c r="E1754" i="3" s="1"/>
  <c r="E1755" i="3" s="1"/>
  <c r="E1756" i="3" s="1"/>
  <c r="E1757" i="3" s="1"/>
  <c r="E1758" i="3" s="1"/>
  <c r="E1759" i="3" s="1"/>
  <c r="E1760" i="3" s="1"/>
  <c r="E1761" i="3" s="1"/>
  <c r="E1762" i="3" s="1"/>
  <c r="E1763" i="3" s="1"/>
  <c r="E1764" i="3" s="1"/>
  <c r="E1766" i="3" s="1"/>
  <c r="E1767" i="3" s="1"/>
  <c r="E1768" i="3" s="1"/>
  <c r="E1769" i="3" s="1"/>
  <c r="E1770" i="3" s="1"/>
  <c r="E1771" i="3" s="1"/>
  <c r="E1772" i="3" s="1"/>
  <c r="E1773" i="3" s="1"/>
  <c r="E1774" i="3" s="1"/>
  <c r="E1775" i="3" s="1"/>
  <c r="E1776" i="3" s="1"/>
  <c r="E1777" i="3" s="1"/>
  <c r="E1778" i="3" s="1"/>
  <c r="E1779" i="3" s="1"/>
  <c r="E1780" i="3" s="1"/>
  <c r="E1781" i="3" s="1"/>
  <c r="E1782" i="3" s="1"/>
  <c r="E1783" i="3" s="1"/>
  <c r="E1784" i="3" s="1"/>
  <c r="E1785" i="3" s="1"/>
  <c r="E1786" i="3" s="1"/>
  <c r="E1787" i="3" s="1"/>
  <c r="E1788" i="3" s="1"/>
  <c r="E1789" i="3" s="1"/>
  <c r="E1790" i="3" s="1"/>
  <c r="E1791" i="3" s="1"/>
  <c r="E1792" i="3" s="1"/>
  <c r="E1793" i="3" s="1"/>
  <c r="E1794" i="3" s="1"/>
  <c r="E1795" i="3" s="1"/>
  <c r="E1796" i="3" s="1"/>
  <c r="E1797" i="3" s="1"/>
  <c r="E1798" i="3" s="1"/>
  <c r="E1799" i="3" s="1"/>
  <c r="E1800" i="3" s="1"/>
  <c r="E1801" i="3" s="1"/>
  <c r="E1802" i="3" s="1"/>
  <c r="E1803" i="3" s="1"/>
  <c r="E1804" i="3" s="1"/>
  <c r="E1805" i="3" s="1"/>
  <c r="E1806" i="3" s="1"/>
  <c r="E1807" i="3" s="1"/>
  <c r="E1808" i="3" s="1"/>
  <c r="E1809" i="3" s="1"/>
  <c r="E1810" i="3" s="1"/>
  <c r="E1811" i="3" s="1"/>
  <c r="E1812" i="3" s="1"/>
  <c r="E1813" i="3" s="1"/>
  <c r="E1814" i="3" s="1"/>
  <c r="E1815" i="3" s="1"/>
  <c r="E1816" i="3" s="1"/>
  <c r="E1817" i="3" s="1"/>
  <c r="E1818" i="3" s="1"/>
  <c r="E1819" i="3" s="1"/>
  <c r="E1820" i="3" s="1"/>
  <c r="E1821" i="3" s="1"/>
  <c r="E1822" i="3" s="1"/>
  <c r="E1823" i="3" s="1"/>
  <c r="E1824" i="3" s="1"/>
  <c r="E1825" i="3" s="1"/>
  <c r="E1826" i="3" s="1"/>
  <c r="E1827" i="3" s="1"/>
  <c r="E1828" i="3" s="1"/>
  <c r="E1829" i="3" s="1"/>
  <c r="E1830" i="3" s="1"/>
  <c r="E1831" i="3" s="1"/>
  <c r="E1832" i="3" s="1"/>
  <c r="E1833" i="3" s="1"/>
  <c r="E1834" i="3" s="1"/>
  <c r="E1835" i="3" s="1"/>
  <c r="E1836" i="3" s="1"/>
  <c r="E1837" i="3" s="1"/>
  <c r="E1838" i="3" s="1"/>
  <c r="E1839" i="3" s="1"/>
  <c r="E1840" i="3" s="1"/>
  <c r="E1841" i="3" s="1"/>
  <c r="E1842" i="3" s="1"/>
  <c r="E1843" i="3" s="1"/>
  <c r="E1844" i="3" s="1"/>
  <c r="E1845" i="3" s="1"/>
  <c r="E1846" i="3" s="1"/>
  <c r="E1847" i="3" s="1"/>
  <c r="E1848" i="3" s="1"/>
  <c r="E1849" i="3" s="1"/>
  <c r="E1850" i="3" s="1"/>
  <c r="E1851" i="3" s="1"/>
  <c r="E1852" i="3" s="1"/>
  <c r="E1853" i="3" s="1"/>
  <c r="E1854" i="3" s="1"/>
  <c r="E1855" i="3" s="1"/>
  <c r="E1856" i="3" s="1"/>
  <c r="E1857" i="3" s="1"/>
  <c r="E1858" i="3" s="1"/>
  <c r="E1859" i="3" s="1"/>
  <c r="E1860" i="3" s="1"/>
  <c r="E1861" i="3" s="1"/>
  <c r="E1862" i="3" s="1"/>
  <c r="E1863" i="3" s="1"/>
  <c r="E1864" i="3" s="1"/>
  <c r="E1865" i="3" s="1"/>
  <c r="E1866" i="3" s="1"/>
  <c r="E1867" i="3" s="1"/>
  <c r="E1868" i="3" s="1"/>
  <c r="E1869" i="3" s="1"/>
  <c r="E1870" i="3" s="1"/>
  <c r="E1871" i="3" s="1"/>
  <c r="E1872" i="3" s="1"/>
  <c r="E1873" i="3" s="1"/>
  <c r="E1874" i="3" s="1"/>
  <c r="E1875" i="3" s="1"/>
  <c r="E1876" i="3" s="1"/>
  <c r="E1877" i="3" s="1"/>
  <c r="E1878" i="3" s="1"/>
  <c r="E1879" i="3" s="1"/>
  <c r="E1880" i="3" s="1"/>
  <c r="E1881" i="3" s="1"/>
  <c r="E1882" i="3" s="1"/>
  <c r="E1884" i="3" s="1"/>
  <c r="E1885" i="3" s="1"/>
  <c r="E1886" i="3" s="1"/>
  <c r="E1887" i="3" s="1"/>
  <c r="E1888" i="3" s="1"/>
  <c r="E1889" i="3" s="1"/>
  <c r="E1890" i="3" s="1"/>
  <c r="E1891" i="3" s="1"/>
  <c r="E1892" i="3" s="1"/>
  <c r="E1893" i="3" s="1"/>
  <c r="E1894" i="3" s="1"/>
  <c r="E1895" i="3" s="1"/>
  <c r="E1896" i="3" s="1"/>
  <c r="E1897" i="3" s="1"/>
  <c r="E1898" i="3" s="1"/>
  <c r="E1899" i="3" s="1"/>
  <c r="E1900" i="3" s="1"/>
  <c r="E1901" i="3" s="1"/>
  <c r="E1902" i="3" s="1"/>
  <c r="E1903" i="3" s="1"/>
  <c r="E1904" i="3" s="1"/>
  <c r="E1905" i="3" s="1"/>
  <c r="E1906" i="3" s="1"/>
  <c r="E1907" i="3" s="1"/>
  <c r="E1908" i="3" s="1"/>
  <c r="E1909" i="3" s="1"/>
  <c r="E1910" i="3" s="1"/>
  <c r="E1911" i="3" s="1"/>
  <c r="E1912" i="3" s="1"/>
  <c r="E1913" i="3" s="1"/>
  <c r="E1914" i="3" s="1"/>
  <c r="E1915" i="3" s="1"/>
  <c r="E1916" i="3" s="1"/>
  <c r="E1917" i="3" s="1"/>
  <c r="E1918" i="3" s="1"/>
  <c r="E1919" i="3" s="1"/>
  <c r="E1920" i="3" s="1"/>
  <c r="E1921" i="3" s="1"/>
  <c r="E1922" i="3" s="1"/>
  <c r="E1923" i="3" s="1"/>
  <c r="E1924" i="3" s="1"/>
  <c r="E1925" i="3" s="1"/>
  <c r="E1926" i="3" s="1"/>
  <c r="E1927" i="3" s="1"/>
  <c r="E1928" i="3" s="1"/>
  <c r="E1929" i="3" s="1"/>
  <c r="E1930" i="3" s="1"/>
  <c r="E1931" i="3" s="1"/>
  <c r="E1932" i="3" s="1"/>
  <c r="E1933" i="3" s="1"/>
  <c r="E1934" i="3" s="1"/>
  <c r="E1935" i="3" s="1"/>
  <c r="E1936" i="3" s="1"/>
  <c r="E1937" i="3" s="1"/>
  <c r="E1938" i="3" s="1"/>
  <c r="E1939" i="3" s="1"/>
  <c r="E1940" i="3" s="1"/>
  <c r="E1941" i="3" s="1"/>
  <c r="E1942" i="3" s="1"/>
  <c r="E1943" i="3" s="1"/>
  <c r="E1944" i="3" s="1"/>
  <c r="E1945" i="3" s="1"/>
  <c r="E1946" i="3" s="1"/>
  <c r="E1947" i="3" s="1"/>
  <c r="E1948" i="3" s="1"/>
  <c r="E1949" i="3" s="1"/>
  <c r="E1950" i="3" s="1"/>
  <c r="E1951" i="3" s="1"/>
  <c r="E1952" i="3" s="1"/>
  <c r="E1953" i="3" s="1"/>
  <c r="E1954" i="3" s="1"/>
  <c r="E1955" i="3" s="1"/>
  <c r="E1956" i="3" s="1"/>
  <c r="E1957" i="3" s="1"/>
  <c r="E1958" i="3" s="1"/>
  <c r="E1959" i="3" s="1"/>
  <c r="E1960" i="3" s="1"/>
  <c r="E1961" i="3" s="1"/>
  <c r="E1962" i="3" s="1"/>
  <c r="E1963" i="3" s="1"/>
  <c r="E1964" i="3" s="1"/>
  <c r="E1965" i="3" s="1"/>
  <c r="E1966" i="3" s="1"/>
  <c r="E1967" i="3" s="1"/>
  <c r="E1968" i="3" s="1"/>
  <c r="E1969" i="3" s="1"/>
  <c r="E1970" i="3" s="1"/>
  <c r="E1971" i="3" s="1"/>
  <c r="E1972" i="3" s="1"/>
  <c r="E1973" i="3" s="1"/>
  <c r="E1974" i="3" s="1"/>
  <c r="E1975" i="3" s="1"/>
  <c r="E1976" i="3" s="1"/>
  <c r="E1977" i="3" s="1"/>
  <c r="E1978" i="3" s="1"/>
  <c r="E1979" i="3" s="1"/>
  <c r="E1980" i="3" s="1"/>
  <c r="E1981" i="3" s="1"/>
  <c r="E1982" i="3" s="1"/>
  <c r="E1983" i="3" s="1"/>
  <c r="E1984" i="3" s="1"/>
  <c r="E1985" i="3" s="1"/>
  <c r="E1986" i="3" s="1"/>
  <c r="E1987" i="3" s="1"/>
  <c r="E1988" i="3" s="1"/>
  <c r="E1989" i="3" s="1"/>
  <c r="E1990" i="3" s="1"/>
  <c r="E1991" i="3" s="1"/>
  <c r="E1992" i="3" s="1"/>
  <c r="E1993" i="3" s="1"/>
  <c r="E1994" i="3" s="1"/>
  <c r="E1995" i="3" s="1"/>
  <c r="E1996" i="3" s="1"/>
  <c r="E1997" i="3" s="1"/>
  <c r="E1998" i="3" s="1"/>
  <c r="E1999" i="3" s="1"/>
  <c r="E2000" i="3" s="1"/>
  <c r="E2001" i="3" s="1"/>
  <c r="E2002" i="3" s="1"/>
  <c r="E2003" i="3" s="1"/>
  <c r="E2004" i="3" s="1"/>
  <c r="E2005" i="3" s="1"/>
  <c r="E2006" i="3" s="1"/>
  <c r="E2007" i="3" s="1"/>
  <c r="E2008" i="3" s="1"/>
  <c r="E2009" i="3" s="1"/>
  <c r="E2010" i="3" s="1"/>
  <c r="E2011" i="3" s="1"/>
  <c r="E2012" i="3" s="1"/>
  <c r="E2013" i="3" s="1"/>
  <c r="E2014" i="3" s="1"/>
  <c r="E2015" i="3" s="1"/>
  <c r="E2016" i="3" s="1"/>
  <c r="E2017" i="3" s="1"/>
  <c r="E2018" i="3" s="1"/>
  <c r="E2019" i="3" s="1"/>
  <c r="E2020" i="3" s="1"/>
  <c r="E2021" i="3" s="1"/>
  <c r="E2022" i="3" s="1"/>
  <c r="E2023" i="3" s="1"/>
  <c r="E2024" i="3" s="1"/>
  <c r="E2025" i="3" s="1"/>
  <c r="E2026" i="3" s="1"/>
  <c r="E2027" i="3" s="1"/>
  <c r="E2028" i="3" s="1"/>
  <c r="E2029" i="3" s="1"/>
  <c r="E2030" i="3" s="1"/>
  <c r="E2031" i="3" s="1"/>
  <c r="E2032" i="3" s="1"/>
  <c r="E2033" i="3" s="1"/>
  <c r="E2034" i="3" s="1"/>
  <c r="E2035" i="3" s="1"/>
  <c r="E2036" i="3" s="1"/>
  <c r="E2037" i="3" s="1"/>
  <c r="E2038" i="3" s="1"/>
  <c r="E2039" i="3" s="1"/>
  <c r="E2040" i="3" s="1"/>
  <c r="E2041" i="3" s="1"/>
  <c r="E2042" i="3" s="1"/>
  <c r="E2043" i="3" s="1"/>
  <c r="E2044" i="3" s="1"/>
  <c r="E2045" i="3" s="1"/>
  <c r="E2046" i="3" s="1"/>
  <c r="E2047" i="3" s="1"/>
  <c r="E2048" i="3" s="1"/>
  <c r="E2049" i="3" s="1"/>
  <c r="E2050" i="3" s="1"/>
  <c r="E2051" i="3" s="1"/>
  <c r="E2052" i="3" s="1"/>
  <c r="E2053" i="3" s="1"/>
  <c r="E2054" i="3" s="1"/>
  <c r="E2055" i="3" s="1"/>
  <c r="E2056" i="3" s="1"/>
  <c r="E2057" i="3" s="1"/>
  <c r="E2058" i="3" s="1"/>
  <c r="E2059" i="3" s="1"/>
  <c r="E2060" i="3" s="1"/>
  <c r="E2061" i="3" s="1"/>
  <c r="E2062" i="3" s="1"/>
  <c r="E2063" i="3" s="1"/>
  <c r="E2064" i="3" s="1"/>
  <c r="E2065" i="3" s="1"/>
  <c r="E2066" i="3" s="1"/>
  <c r="E2067" i="3" s="1"/>
  <c r="E2068" i="3" s="1"/>
  <c r="E2069" i="3" s="1"/>
  <c r="E2070" i="3" s="1"/>
  <c r="E2071" i="3" s="1"/>
  <c r="E2072" i="3" s="1"/>
  <c r="E2073" i="3" s="1"/>
  <c r="E2074" i="3" s="1"/>
  <c r="E2075" i="3" s="1"/>
  <c r="E2076" i="3" s="1"/>
  <c r="E2077" i="3" s="1"/>
  <c r="E2078" i="3" s="1"/>
  <c r="E2079" i="3" s="1"/>
  <c r="E2080" i="3" s="1"/>
  <c r="E2081" i="3" s="1"/>
  <c r="E2082" i="3" s="1"/>
  <c r="E2083" i="3" s="1"/>
  <c r="E2084" i="3" s="1"/>
  <c r="E2085" i="3" s="1"/>
  <c r="E2086" i="3" s="1"/>
  <c r="E2087" i="3" s="1"/>
  <c r="E2088" i="3" s="1"/>
  <c r="E2090" i="3" s="1"/>
  <c r="E2091" i="3" s="1"/>
  <c r="E2092" i="3" s="1"/>
  <c r="N135" i="4"/>
  <c r="C2" i="26"/>
  <c r="C3" i="26" s="1"/>
  <c r="C4" i="26" s="1"/>
  <c r="C5" i="26" s="1"/>
  <c r="C6" i="26" s="1"/>
  <c r="C7" i="26" s="1"/>
  <c r="C8" i="26" s="1"/>
  <c r="C9" i="26" s="1"/>
  <c r="C10" i="26" s="1"/>
  <c r="C11" i="26" s="1"/>
  <c r="C12" i="26" s="1"/>
  <c r="C13" i="26" s="1"/>
  <c r="C14" i="26" s="1"/>
  <c r="C15" i="26" s="1"/>
  <c r="C16" i="26" s="1"/>
  <c r="C17" i="26" s="1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C47" i="26" s="1"/>
  <c r="C48" i="26" s="1"/>
  <c r="C49" i="26" s="1"/>
  <c r="C50" i="26" s="1"/>
  <c r="C51" i="26" s="1"/>
  <c r="C52" i="26" s="1"/>
  <c r="C53" i="26" s="1"/>
  <c r="C54" i="26" s="1"/>
  <c r="C55" i="26" s="1"/>
  <c r="C56" i="26" s="1"/>
  <c r="C57" i="26" s="1"/>
  <c r="C58" i="26" s="1"/>
  <c r="C59" i="26" s="1"/>
  <c r="C60" i="26" s="1"/>
  <c r="C61" i="26" s="1"/>
  <c r="C62" i="26" s="1"/>
  <c r="C63" i="26" s="1"/>
  <c r="C64" i="26" s="1"/>
  <c r="C65" i="26" s="1"/>
  <c r="C66" i="26" s="1"/>
  <c r="C67" i="26" s="1"/>
  <c r="C68" i="26" s="1"/>
  <c r="C69" i="26" s="1"/>
  <c r="C70" i="26" s="1"/>
  <c r="C71" i="26" s="1"/>
  <c r="C72" i="26" s="1"/>
  <c r="C73" i="26" s="1"/>
  <c r="C74" i="26" s="1"/>
  <c r="C75" i="26" s="1"/>
  <c r="C76" i="26" s="1"/>
  <c r="C77" i="26" s="1"/>
  <c r="C78" i="26" s="1"/>
  <c r="C79" i="26" s="1"/>
  <c r="C80" i="26" s="1"/>
  <c r="C81" i="26" s="1"/>
  <c r="C82" i="26" s="1"/>
  <c r="C83" i="26" s="1"/>
  <c r="C84" i="26" s="1"/>
  <c r="C85" i="26" s="1"/>
  <c r="C86" i="26" s="1"/>
  <c r="C87" i="26" s="1"/>
  <c r="C88" i="26" s="1"/>
  <c r="C89" i="26" s="1"/>
  <c r="C90" i="26" s="1"/>
  <c r="C91" i="26" s="1"/>
  <c r="C92" i="26" s="1"/>
  <c r="C93" i="26" s="1"/>
  <c r="C94" i="26" s="1"/>
  <c r="C95" i="26" s="1"/>
  <c r="C96" i="26" s="1"/>
  <c r="C97" i="26" s="1"/>
  <c r="C98" i="26" s="1"/>
  <c r="C99" i="26" s="1"/>
  <c r="C100" i="26" s="1"/>
  <c r="C101" i="26" s="1"/>
  <c r="C102" i="26" s="1"/>
  <c r="C103" i="26" s="1"/>
  <c r="C104" i="26" s="1"/>
  <c r="C105" i="26" s="1"/>
  <c r="C106" i="26" s="1"/>
  <c r="C107" i="26" s="1"/>
  <c r="C108" i="26" s="1"/>
  <c r="C109" i="26" s="1"/>
  <c r="C110" i="26" s="1"/>
  <c r="C111" i="26" s="1"/>
  <c r="C112" i="26" s="1"/>
  <c r="C113" i="26" s="1"/>
  <c r="C114" i="26" s="1"/>
  <c r="C115" i="26" s="1"/>
  <c r="C116" i="26" s="1"/>
  <c r="C117" i="26" s="1"/>
  <c r="C118" i="26" s="1"/>
  <c r="C119" i="26" s="1"/>
</calcChain>
</file>

<file path=xl/sharedStrings.xml><?xml version="1.0" encoding="utf-8"?>
<sst xmlns="http://schemas.openxmlformats.org/spreadsheetml/2006/main" count="11570" uniqueCount="1036">
  <si>
    <t>Datum</t>
  </si>
  <si>
    <t>Blad</t>
  </si>
  <si>
    <t>Volgnr.</t>
  </si>
  <si>
    <t>Bedrag</t>
  </si>
  <si>
    <t>Donateur</t>
  </si>
  <si>
    <t>Project</t>
  </si>
  <si>
    <t>Concert Frans Bauer</t>
  </si>
  <si>
    <t>Kaartenverkoop koninginnedag</t>
  </si>
  <si>
    <t>Stichting Schaap</t>
  </si>
  <si>
    <t>Kaartenverkoop Pinksteren</t>
  </si>
  <si>
    <t>poulegeld school</t>
  </si>
  <si>
    <t>Auto Arena Venlo</t>
  </si>
  <si>
    <t>Maaigeld</t>
  </si>
  <si>
    <t>Vriendinnen Amsterdam</t>
  </si>
  <si>
    <t>Peeters Boxmeer</t>
  </si>
  <si>
    <t>Rente</t>
  </si>
  <si>
    <t>Optimus Primair Onderwijs</t>
  </si>
  <si>
    <t>Pasbijdrage</t>
  </si>
  <si>
    <t>Transferkosten bank</t>
  </si>
  <si>
    <t>pasbijdrage</t>
  </si>
  <si>
    <t>wielhoes</t>
  </si>
  <si>
    <t>Fondsendisk</t>
  </si>
  <si>
    <t>stempel</t>
  </si>
  <si>
    <t>KvK</t>
  </si>
  <si>
    <t>IMM Vloet</t>
  </si>
  <si>
    <t>Specificatie</t>
  </si>
  <si>
    <t>Jarno,Luc,Gerald,Peter</t>
  </si>
  <si>
    <t>Verjaardag pap</t>
  </si>
  <si>
    <t>Laptops</t>
  </si>
  <si>
    <t>Donatie VerberkVloet</t>
  </si>
  <si>
    <t xml:space="preserve">Donaties </t>
  </si>
  <si>
    <t>Donaties verjaardag</t>
  </si>
  <si>
    <t>Donatie verjaardagsbloemen</t>
  </si>
  <si>
    <t>Verjaardagsfeest</t>
  </si>
  <si>
    <t>Creditrente</t>
  </si>
  <si>
    <t>Zakelijk sponsor De Raamdonk</t>
  </si>
  <si>
    <t>Zakelijk sponsor Fundraising Cuijk</t>
  </si>
  <si>
    <t>Zakelijk sponsor v.d. Boomen</t>
  </si>
  <si>
    <t>Zakelijk sponsor NCDO</t>
  </si>
  <si>
    <t>Zakelijk sponsor Merlet Grave</t>
  </si>
  <si>
    <t>Zakelijk sponsor Ossa</t>
  </si>
  <si>
    <t>Zakelijk sponsor Berg en beekschool</t>
  </si>
  <si>
    <t>Zakelijk sponsor gebr.v.d. Bosch</t>
  </si>
  <si>
    <t>Zakelijk sponsor Tars</t>
  </si>
  <si>
    <t>Zakelijk sponsor D'n Uutlaot</t>
  </si>
  <si>
    <t>Zakelijk sponsor Scholengem.Stevensb</t>
  </si>
  <si>
    <t>Zakelijk sponsor HCN</t>
  </si>
  <si>
    <t>Zakelijk sponsor Aqua4All</t>
  </si>
  <si>
    <t>JR Junior website</t>
  </si>
  <si>
    <t>Kamer van Koophandel inschrijving</t>
  </si>
  <si>
    <t>Kamer van Koophandel bijdrage 06</t>
  </si>
  <si>
    <t>Laptopts schoolmateriaal</t>
  </si>
  <si>
    <t>Gereedschap Fixet pijpsleutels</t>
  </si>
  <si>
    <t>Wittich en Visser windmeter</t>
  </si>
  <si>
    <t>Kieselstein Powertools breekhamer</t>
  </si>
  <si>
    <t>JR Online website</t>
  </si>
  <si>
    <t>Kieselstein Powertools beitels</t>
  </si>
  <si>
    <t>Keulen automat. Gereedschap</t>
  </si>
  <si>
    <t>datum</t>
  </si>
  <si>
    <t>blad</t>
  </si>
  <si>
    <t>volgnr</t>
  </si>
  <si>
    <t>bedrag</t>
  </si>
  <si>
    <t xml:space="preserve">wie </t>
  </si>
  <si>
    <t>Rest op bank</t>
  </si>
  <si>
    <t>Donatie website</t>
  </si>
  <si>
    <t>Cruijsen v.d. Danny</t>
  </si>
  <si>
    <t>Vrienden Ferdi</t>
  </si>
  <si>
    <t>Collega's Inge</t>
  </si>
  <si>
    <t>Hafmans Joost en Linda</t>
  </si>
  <si>
    <t>Verberk Annemie</t>
  </si>
  <si>
    <t>Bergmans Diny en Ben</t>
  </si>
  <si>
    <t>Kansel v. Annie en Theo</t>
  </si>
  <si>
    <t>Erkelens Ed en Annelies</t>
  </si>
  <si>
    <t>Loosbroek v. Carry en John</t>
  </si>
  <si>
    <t>Haren v. Theo en Truus</t>
  </si>
  <si>
    <t>Stiphout Ine</t>
  </si>
  <si>
    <t>Boomen v.d. Risé</t>
  </si>
  <si>
    <t>Rens v. familie</t>
  </si>
  <si>
    <t>Kroef Ed en Anita</t>
  </si>
  <si>
    <t>Tammer José</t>
  </si>
  <si>
    <t>Boomen v.d. Dientje</t>
  </si>
  <si>
    <t>Berg v.d. Pierre en Truus</t>
  </si>
  <si>
    <t>Verberk Toon en Jeanette</t>
  </si>
  <si>
    <t>Thijsen Mariëtte en Twan</t>
  </si>
  <si>
    <t>Verberkt Twan en Miriam</t>
  </si>
  <si>
    <t>Franken Wim en Trees</t>
  </si>
  <si>
    <t>Rullen v. Mieke en Mart</t>
  </si>
  <si>
    <t>Wetering v.d. Mieke en Joost</t>
  </si>
  <si>
    <t>Abel familie</t>
  </si>
  <si>
    <t>Bos familie</t>
  </si>
  <si>
    <t>Arts v.d. Oever familie</t>
  </si>
  <si>
    <t>Heuvel v.d. Joan en Hanneke</t>
  </si>
  <si>
    <t>Reijnen familie</t>
  </si>
  <si>
    <t>Stevens Eric en Sonja</t>
  </si>
  <si>
    <t>Kempen v. Frans en Janine</t>
  </si>
  <si>
    <t>Kroef familie Stevensbeek</t>
  </si>
  <si>
    <t>Loo v.d Jos en Henriet</t>
  </si>
  <si>
    <t>Verstraten familie Langenboom</t>
  </si>
  <si>
    <t>Stoffelen Ottersum</t>
  </si>
  <si>
    <t>Loo v.d. Ed en Anita</t>
  </si>
  <si>
    <t>Hopman familie Heijen</t>
  </si>
  <si>
    <t>Graaf v.d. Jos en Annie</t>
  </si>
  <si>
    <t>Hofmans Gerald en Anita</t>
  </si>
  <si>
    <t>Cornelissen Sjef tandarts</t>
  </si>
  <si>
    <t>Loo v.d. Jos en Henriet</t>
  </si>
  <si>
    <t>Denessen Arthur</t>
  </si>
  <si>
    <t>Os-Snelders Anja</t>
  </si>
  <si>
    <t>Wagemans v. Zoggel Soscha</t>
  </si>
  <si>
    <t>Glaudemans Broek v.d. Corinne en Dirk</t>
  </si>
  <si>
    <t>Donatie school Milou en Sandra</t>
  </si>
  <si>
    <t>Looman Pierre en Debby</t>
  </si>
  <si>
    <t>Waterproject Gichuki Peter</t>
  </si>
  <si>
    <t>Kansel v. Theo en Annie</t>
  </si>
  <si>
    <t>Rens v. Familie</t>
  </si>
  <si>
    <t>Thijsen Twan en Mariëtte</t>
  </si>
  <si>
    <t>Abel v. familie</t>
  </si>
  <si>
    <t>Bos Familie</t>
  </si>
  <si>
    <t>Arts v.d. Oever Familie</t>
  </si>
  <si>
    <t>Reijnen Familie</t>
  </si>
  <si>
    <t>Kroef Familie Stevensbeek</t>
  </si>
  <si>
    <t>Verstraten Familie Langenboom</t>
  </si>
  <si>
    <t>Stoffele Familie Ottersum</t>
  </si>
  <si>
    <t>Hopman Familie Heijen</t>
  </si>
  <si>
    <t>Os Snelders Anja</t>
  </si>
  <si>
    <t>Waterproject pin Karatina</t>
  </si>
  <si>
    <t>Waterproject pin Nairobi</t>
  </si>
  <si>
    <t>Waterproject Pin St. Anthonis</t>
  </si>
  <si>
    <t>Schoolproject pin Boxmeer</t>
  </si>
  <si>
    <t>kap</t>
  </si>
  <si>
    <t>alg</t>
  </si>
  <si>
    <t>spon</t>
  </si>
  <si>
    <t>rente</t>
  </si>
  <si>
    <t>trans</t>
  </si>
  <si>
    <t>gereedschap</t>
  </si>
  <si>
    <t>water</t>
  </si>
  <si>
    <t>wind</t>
  </si>
  <si>
    <t>school</t>
  </si>
  <si>
    <t>transf</t>
  </si>
  <si>
    <t>Kosten</t>
  </si>
  <si>
    <t>Baten</t>
  </si>
  <si>
    <t>sponsors</t>
  </si>
  <si>
    <t>Stichting Namelok</t>
  </si>
  <si>
    <t>p/a Comestraat 19</t>
  </si>
  <si>
    <t>5845 AP</t>
  </si>
  <si>
    <t>Sint Anthonis</t>
  </si>
  <si>
    <t>KvK 171.83.112 Oost Brabant</t>
  </si>
  <si>
    <t>Fiscaal nr.: 8155.40.243</t>
  </si>
  <si>
    <t>Aktiva</t>
  </si>
  <si>
    <t>Passiva</t>
  </si>
  <si>
    <t>Vlottende aktiva</t>
  </si>
  <si>
    <t>Eigen vermogen</t>
  </si>
  <si>
    <t xml:space="preserve">Sponsoring, donaties </t>
  </si>
  <si>
    <t>Kosten:</t>
  </si>
  <si>
    <t>Algemeen</t>
  </si>
  <si>
    <t>Startkapitaal</t>
  </si>
  <si>
    <t>Banksaldo</t>
  </si>
  <si>
    <t>Beginkapitaal</t>
  </si>
  <si>
    <t>Sponsoring</t>
  </si>
  <si>
    <t>Kosten 2005</t>
  </si>
  <si>
    <t>Balans per 31 december 2005</t>
  </si>
  <si>
    <t>Resultatenberekening 2005:</t>
  </si>
  <si>
    <t>Overlopende aktiva</t>
  </si>
  <si>
    <t>Overlopende passiva</t>
  </si>
  <si>
    <t>Balans per 31 december</t>
  </si>
  <si>
    <t xml:space="preserve">Kosten </t>
  </si>
  <si>
    <t>Gereedschap</t>
  </si>
  <si>
    <t>Project Water Namelok</t>
  </si>
  <si>
    <t>Project School</t>
  </si>
  <si>
    <t>Resultatenberekening:</t>
  </si>
  <si>
    <t>Sponsoring minus kosten</t>
  </si>
  <si>
    <t>Res lopend boekjaar</t>
  </si>
  <si>
    <t>Resultaat</t>
  </si>
  <si>
    <t>spon za</t>
  </si>
  <si>
    <t>Kantoorservice Arts</t>
  </si>
  <si>
    <t>Spoorstraat 25</t>
  </si>
  <si>
    <t>5831 CH  Boxmeer</t>
  </si>
  <si>
    <t>Tel. 0485-574572</t>
  </si>
  <si>
    <t>Rente ontvangst rek crt</t>
  </si>
  <si>
    <t>Opstart per 11 november 2005</t>
  </si>
  <si>
    <t>Peeters JGA</t>
  </si>
  <si>
    <t>Ossa</t>
  </si>
  <si>
    <t>uitreksel</t>
  </si>
  <si>
    <t>Bindels</t>
  </si>
  <si>
    <t>Schoolproject Gichuki Peter</t>
  </si>
  <si>
    <t>Loon v. Wilma en Marcel</t>
  </si>
  <si>
    <t>MVS Makelaardij</t>
  </si>
  <si>
    <t>Baltussen Familie</t>
  </si>
  <si>
    <t>spon ticket</t>
  </si>
  <si>
    <t>Boomen v.d. Handelsonderneming</t>
  </si>
  <si>
    <t>ticket</t>
  </si>
  <si>
    <t>Verberk FPL</t>
  </si>
  <si>
    <t>pin</t>
  </si>
  <si>
    <t>Pinnen Loitokitok</t>
  </si>
  <si>
    <t>Verberk pap en mam</t>
  </si>
  <si>
    <t>Jacobs, Hubert en Anita</t>
  </si>
  <si>
    <t>Ouders Ingrid van Jarno</t>
  </si>
  <si>
    <t>Hafmans Frank</t>
  </si>
  <si>
    <t>zzx</t>
  </si>
  <si>
    <t xml:space="preserve">Lopende kosten/investeringen </t>
  </si>
  <si>
    <t>Penske</t>
  </si>
  <si>
    <t>Stork</t>
  </si>
  <si>
    <t>Pinnen Nairobi</t>
  </si>
  <si>
    <t>Pinnen Karatina</t>
  </si>
  <si>
    <t>Graaf Jos en Annie</t>
  </si>
  <si>
    <t>Vollenberg Karin</t>
  </si>
  <si>
    <t>Thijssen Mariette en Twan</t>
  </si>
  <si>
    <t xml:space="preserve">pin </t>
  </si>
  <si>
    <t>Kansel Annie en Theo</t>
  </si>
  <si>
    <t>Waterproject Peter Gichuki</t>
  </si>
  <si>
    <t>Schoolproject Francis Weru Guandaru</t>
  </si>
  <si>
    <t>Lenders Kaptein, Son</t>
  </si>
  <si>
    <t>Vloet, Lichtenvoorde</t>
  </si>
  <si>
    <t>Hoek v. Verkooijen, Helmond</t>
  </si>
  <si>
    <t>Dijk v. Martin, uitvaart</t>
  </si>
  <si>
    <t>Kempen v. Grave</t>
  </si>
  <si>
    <t>Klomp J.F.</t>
  </si>
  <si>
    <t>Martens Hendrik en Toos</t>
  </si>
  <si>
    <t>Breekhamer Kieselstein</t>
  </si>
  <si>
    <t>Kleinjan Apoline</t>
  </si>
  <si>
    <t>Rienties tuinmachines</t>
  </si>
  <si>
    <t>ROC Nijmegen</t>
  </si>
  <si>
    <t>Werepas, Marion</t>
  </si>
  <si>
    <t>Bakelgeertschool en Evelien</t>
  </si>
  <si>
    <t>Zakelijk sponsor Aqua4all</t>
  </si>
  <si>
    <t>Schoolproject Peter Gichuki</t>
  </si>
  <si>
    <t>Weerepas Marion</t>
  </si>
  <si>
    <t>Mulder Gerdie</t>
  </si>
  <si>
    <t>Flair Fund</t>
  </si>
  <si>
    <t>Brabant water en DA Made</t>
  </si>
  <si>
    <t>Rotaryclub land van Cuijk/Maaskant</t>
  </si>
  <si>
    <t>Peters, John en Carry</t>
  </si>
  <si>
    <t>HCN</t>
  </si>
  <si>
    <t>Peters, Peelkant 26a</t>
  </si>
  <si>
    <t>Schoolproject NCTC</t>
  </si>
  <si>
    <t>Pielaet Piet</t>
  </si>
  <si>
    <t>Jansen, W.F.</t>
  </si>
  <si>
    <t>Zaadhandel Neutkens</t>
  </si>
  <si>
    <t>Grenadier, Grave</t>
  </si>
  <si>
    <t>OR Berg en Beek school</t>
  </si>
  <si>
    <t>Donatie Communicanten Grave</t>
  </si>
  <si>
    <t>Bos J.W.M.</t>
  </si>
  <si>
    <t>carnet</t>
  </si>
  <si>
    <t>ANB AMRO Bank</t>
  </si>
  <si>
    <t>ABN AMRO Bank</t>
  </si>
  <si>
    <t>Elco Gemert</t>
  </si>
  <si>
    <t>Fam. Peeters</t>
  </si>
  <si>
    <t>St. Maarten Pater Eymard</t>
  </si>
  <si>
    <t>JR online website</t>
  </si>
  <si>
    <t>Verberk, mam</t>
  </si>
  <si>
    <t>Ebben, Twan</t>
  </si>
  <si>
    <t>Stevens, Sonja en Erik</t>
  </si>
  <si>
    <t>Boomen v.d., Overloon</t>
  </si>
  <si>
    <t>Kempen v., Ton en Maria</t>
  </si>
  <si>
    <t>Sommers, P.</t>
  </si>
  <si>
    <t>Baltussen, Juul en Mia</t>
  </si>
  <si>
    <t>Dam v. Cadine en Ruud</t>
  </si>
  <si>
    <t>Verhoeven bouw, Bentley</t>
  </si>
  <si>
    <t>Haffmans, Frank en Anita</t>
  </si>
  <si>
    <t>alg bank</t>
  </si>
  <si>
    <t>cumm</t>
  </si>
  <si>
    <t>Uitreksel KvK</t>
  </si>
  <si>
    <t>Verberk FPL vliegtickets</t>
  </si>
  <si>
    <t>Gereedschap Breekhamer Kieselstein</t>
  </si>
  <si>
    <t>Rienties Tuinmachines klepstoters+tuimelaar</t>
  </si>
  <si>
    <t>Gereedschap Keulen Boxmeer</t>
  </si>
  <si>
    <t>ANB AMRO Boxmeer</t>
  </si>
  <si>
    <t>Pinnen Machakos/Emali</t>
  </si>
  <si>
    <t>TPG postzegels en drukwerk</t>
  </si>
  <si>
    <t>Schoolproject schoolcomitee</t>
  </si>
  <si>
    <t>Vervoer W.v.W.</t>
  </si>
  <si>
    <t xml:space="preserve">Collectedozen </t>
  </si>
  <si>
    <t>Transparant buis Fixet</t>
  </si>
  <si>
    <t>Promo fotoboek Hema</t>
  </si>
  <si>
    <t>Kopie Hendriks</t>
  </si>
  <si>
    <t>Bouwplastics</t>
  </si>
  <si>
    <t>Baltussen familie</t>
  </si>
  <si>
    <t>Sponsoring vliegtickets</t>
  </si>
  <si>
    <t xml:space="preserve">Hafmans, Frank </t>
  </si>
  <si>
    <t>Wetering v.d., Mieke en Joost</t>
  </si>
  <si>
    <t>Hofmans, Gerald en Anita</t>
  </si>
  <si>
    <t>Bakelgeert school en Evelien</t>
  </si>
  <si>
    <t>Rotaryclub Cuijk/Maaskant</t>
  </si>
  <si>
    <t>Jansen W.F.</t>
  </si>
  <si>
    <t>Donatie communicanten Grave</t>
  </si>
  <si>
    <t>Bos J.W.M</t>
  </si>
  <si>
    <t>Gerrits, Sylvia en Armand</t>
  </si>
  <si>
    <t>Doorman, Richard en Marianne</t>
  </si>
  <si>
    <t>Artz T.A.M.</t>
  </si>
  <si>
    <t>Stork Prints</t>
  </si>
  <si>
    <t>Zakeliijk sponsor NCDO</t>
  </si>
  <si>
    <t>Manders electro</t>
  </si>
  <si>
    <t>Sjef Cornelissen</t>
  </si>
  <si>
    <t>De Raamdonk</t>
  </si>
  <si>
    <t>Waterschap aa en maas</t>
  </si>
  <si>
    <t>telling tussentijds verslag 07</t>
  </si>
  <si>
    <t>Franken, Wim en Trees</t>
  </si>
  <si>
    <t xml:space="preserve">Doorman, Richard en Marianne </t>
  </si>
  <si>
    <t>post</t>
  </si>
  <si>
    <t>W.v.W.</t>
  </si>
  <si>
    <t>Vervoer</t>
  </si>
  <si>
    <t>Collecte dozen</t>
  </si>
  <si>
    <t>zakelijk sponsor NCDO</t>
  </si>
  <si>
    <t>promo</t>
  </si>
  <si>
    <t>promo fotoboek Hema</t>
  </si>
  <si>
    <t>Boomen v.d. Overloon</t>
  </si>
  <si>
    <t>Aqua 4 All</t>
  </si>
  <si>
    <t>Jan en Wilma v.d. Hork</t>
  </si>
  <si>
    <t>F.J.M. Raaijmakers</t>
  </si>
  <si>
    <t>Begrafenis mevr. De Best</t>
  </si>
  <si>
    <t>Donaties: v kempen, oma Bo, Jeroen, Ria Vloet, Jo en Janus</t>
  </si>
  <si>
    <t>Donaties thuis</t>
  </si>
  <si>
    <t>OSSA</t>
  </si>
  <si>
    <t>Francis</t>
  </si>
  <si>
    <t>Ouwe Muk</t>
  </si>
  <si>
    <t>Erik en Sonja</t>
  </si>
  <si>
    <t>Ed en Anita</t>
  </si>
  <si>
    <t>Gemeente Sint Anthonis</t>
  </si>
  <si>
    <t>v.d. Elzen Uden</t>
  </si>
  <si>
    <t xml:space="preserve">Bouwmans </t>
  </si>
  <si>
    <t>Elzen v.d. Uden</t>
  </si>
  <si>
    <t>Bouwmans</t>
  </si>
  <si>
    <t>Sommers P.</t>
  </si>
  <si>
    <t>Noordijk Luke</t>
  </si>
  <si>
    <t>Invertor</t>
  </si>
  <si>
    <t>Noordijk, Luke</t>
  </si>
  <si>
    <t>Rullen, Mieke en Mart</t>
  </si>
  <si>
    <t>Power Components</t>
  </si>
  <si>
    <t>Vermeulen M.W</t>
  </si>
  <si>
    <t>Vermeulen M.W.</t>
  </si>
  <si>
    <t>Jacobs, Schraven Hubert en Anita</t>
  </si>
  <si>
    <t>Loomans, Pierre en Debby</t>
  </si>
  <si>
    <t>Fransen, familie</t>
  </si>
  <si>
    <t>3 Koningen Berghem</t>
  </si>
  <si>
    <t>Pinnen Emali</t>
  </si>
  <si>
    <t>Waterproject FNK</t>
  </si>
  <si>
    <t>transferkosten bank</t>
  </si>
  <si>
    <t>Kwartaal bijdrage</t>
  </si>
  <si>
    <t>Salaris Peter</t>
  </si>
  <si>
    <t>Kwartaalbijdrage bank</t>
  </si>
  <si>
    <t>Hafmans, Joost en Linda</t>
  </si>
  <si>
    <t>Chris en José</t>
  </si>
  <si>
    <t>Kempen v. Desiree, Grave</t>
  </si>
  <si>
    <t>Maandbijdrage bank</t>
  </si>
  <si>
    <t>Stiphout, Ine</t>
  </si>
  <si>
    <t>Arts v.d. Oever, Familie</t>
  </si>
  <si>
    <t>C en T Janssen, Groesbeek</t>
  </si>
  <si>
    <t>T en C Janssen, Groesbeek</t>
  </si>
  <si>
    <t>Gamma</t>
  </si>
  <si>
    <t>Wandelen voor Water</t>
  </si>
  <si>
    <t>Post/promo</t>
  </si>
  <si>
    <t>Kroef familie, Stevensbeek</t>
  </si>
  <si>
    <t>v.d. Loo Deenen, Sambeek</t>
  </si>
  <si>
    <t>Dooren v. Pierre en Debby</t>
  </si>
  <si>
    <t>Wereldwinkel Bergen N.H.</t>
  </si>
  <si>
    <t>Zonzoo inzamelingsactie</t>
  </si>
  <si>
    <t>Waterproject Stephano</t>
  </si>
  <si>
    <t>Aqua 4 all</t>
  </si>
  <si>
    <t>Verberk, annemie</t>
  </si>
  <si>
    <t>Hopman familie, Heijen</t>
  </si>
  <si>
    <t>Buurtvereniging Zandseveld</t>
  </si>
  <si>
    <t>Mart en Annemie</t>
  </si>
  <si>
    <t>Bongarts, Wim en Gerda</t>
  </si>
  <si>
    <t>J.J. van Kempen</t>
  </si>
  <si>
    <t>ZLTO afd. St. Anthonis</t>
  </si>
  <si>
    <t>terugstorting activering bankpas</t>
  </si>
  <si>
    <t>Activering bankpas</t>
  </si>
  <si>
    <t>activering bankpas</t>
  </si>
  <si>
    <t>Terugstorting activering bankpas</t>
  </si>
  <si>
    <t>B-smart Web Solutions</t>
  </si>
  <si>
    <t>KVO St. Brigidda St. Anthonis</t>
  </si>
  <si>
    <t>Pinnen vliegveld</t>
  </si>
  <si>
    <t>13-12-2010</t>
  </si>
  <si>
    <t>Ruai waterproject</t>
  </si>
  <si>
    <t>17-12-2010</t>
  </si>
  <si>
    <t>20-12-2010</t>
  </si>
  <si>
    <t>24-12-2010</t>
  </si>
  <si>
    <t>Stevens, Eric en Sonja</t>
  </si>
  <si>
    <t>Hoffmans Gerald en Anita</t>
  </si>
  <si>
    <t>27-12-2010</t>
  </si>
  <si>
    <t>Elzendaalcollege Boxmeer</t>
  </si>
  <si>
    <t>Fam. Kerskes, Cuijk</t>
  </si>
  <si>
    <t>28-12-2010</t>
  </si>
  <si>
    <t>LTS, Trouble Shooting</t>
  </si>
  <si>
    <t>29-12-2010</t>
  </si>
  <si>
    <t>Pin Pangani Nairobi</t>
  </si>
  <si>
    <t>Boumans</t>
  </si>
  <si>
    <t>30-12-2010</t>
  </si>
  <si>
    <t>Artz</t>
  </si>
  <si>
    <t>Pinnen Nanyuki</t>
  </si>
  <si>
    <t>31-12-2010</t>
  </si>
  <si>
    <t>Peeters, Marco</t>
  </si>
  <si>
    <t>Timmermans en Timmermans</t>
  </si>
  <si>
    <t>Kempen v. Janine en Frans</t>
  </si>
  <si>
    <t xml:space="preserve">SKG Diakonie Prot. Gem. </t>
  </si>
  <si>
    <t>SKG Diakonie prot. Gem.</t>
  </si>
  <si>
    <t>13/1/2011</t>
  </si>
  <si>
    <t>schoolproject</t>
  </si>
  <si>
    <t>13-1-2011</t>
  </si>
  <si>
    <t>Weerepas, Marion</t>
  </si>
  <si>
    <t>pinnen Nanyuki</t>
  </si>
  <si>
    <t>15-1-2011</t>
  </si>
  <si>
    <t>pinnen Karatina</t>
  </si>
  <si>
    <t>24-1-2011</t>
  </si>
  <si>
    <t>Reparatie Hitachi</t>
  </si>
  <si>
    <t>reparatie</t>
  </si>
  <si>
    <t>27-1-2011</t>
  </si>
  <si>
    <t>30-1-2011</t>
  </si>
  <si>
    <t>31-1-2011</t>
  </si>
  <si>
    <t>Elco, Gemert</t>
  </si>
  <si>
    <t>Pinnen Mombasa</t>
  </si>
  <si>
    <t>Stephano aanschaf auto FNK</t>
  </si>
  <si>
    <t>Stephano Aanschaf bedrijfsauto FNK</t>
  </si>
  <si>
    <t>21-2-2011</t>
  </si>
  <si>
    <t>24-2-2011</t>
  </si>
  <si>
    <t>25-2-2011</t>
  </si>
  <si>
    <t>27-2-2011</t>
  </si>
  <si>
    <t>28-2-2011</t>
  </si>
  <si>
    <t>Elzendaal college Boxmeer</t>
  </si>
  <si>
    <t>14-3-2011</t>
  </si>
  <si>
    <t>Wilde Ganzen</t>
  </si>
  <si>
    <t>School</t>
  </si>
  <si>
    <t>17-3-2011</t>
  </si>
  <si>
    <t>25-3-2011</t>
  </si>
  <si>
    <t>30-3-2011</t>
  </si>
  <si>
    <t>31-3-2011</t>
  </si>
  <si>
    <t>Vista Print</t>
  </si>
  <si>
    <t>Profi Las</t>
  </si>
  <si>
    <t>Bongers banden service</t>
  </si>
  <si>
    <t>Jaap en Stefanie</t>
  </si>
  <si>
    <t>20-4-2011</t>
  </si>
  <si>
    <t>Arts v.d. Oever, Mariet</t>
  </si>
  <si>
    <t>26-4-2011</t>
  </si>
  <si>
    <t>29-4-2011</t>
  </si>
  <si>
    <t>Waterproject Ruai</t>
  </si>
  <si>
    <t>Kroef, familie Stevensbeek</t>
  </si>
  <si>
    <t>17-5-2011</t>
  </si>
  <si>
    <t>Michiel en Thomas de Jong</t>
  </si>
  <si>
    <t>Loomans Pierre en Debby</t>
  </si>
  <si>
    <t>19-5-2011</t>
  </si>
  <si>
    <t>26-5-2011</t>
  </si>
  <si>
    <t>31-5-2011</t>
  </si>
  <si>
    <t>Pierre en Truus v.d. Berg</t>
  </si>
  <si>
    <t>13-6-2011</t>
  </si>
  <si>
    <t>22-6-2011</t>
  </si>
  <si>
    <t>M.A. Van den Elzen-Broekhuizen</t>
  </si>
  <si>
    <t>27-6-2011</t>
  </si>
  <si>
    <t>C.M. Cornelissen</t>
  </si>
  <si>
    <t>28-6-2011</t>
  </si>
  <si>
    <t>30-6-2011</t>
  </si>
  <si>
    <t>14-7-2011</t>
  </si>
  <si>
    <t>18-7-2011</t>
  </si>
  <si>
    <t>19-7-2011</t>
  </si>
  <si>
    <t>GWT Mourits</t>
  </si>
  <si>
    <t>JAWM Huijbers</t>
  </si>
  <si>
    <t>21-7-2011</t>
  </si>
  <si>
    <t>Mevr. Rossen</t>
  </si>
  <si>
    <t>W.J.M.M. Van Rens</t>
  </si>
  <si>
    <t>28-7-2011</t>
  </si>
  <si>
    <t>26-7-2011</t>
  </si>
  <si>
    <t>WJMM van Rens</t>
  </si>
  <si>
    <t>17-8-2011</t>
  </si>
  <si>
    <t>22-8-2011</t>
  </si>
  <si>
    <t>30-8-2011</t>
  </si>
  <si>
    <t>31-8-2011</t>
  </si>
  <si>
    <t>A.G. Peeters</t>
  </si>
  <si>
    <t>26-8-2011</t>
  </si>
  <si>
    <t>als</t>
  </si>
  <si>
    <t>21-9-2011</t>
  </si>
  <si>
    <t>22-9-2011</t>
  </si>
  <si>
    <t>26-9-2011</t>
  </si>
  <si>
    <t>E.A.A. V.d. Ven</t>
  </si>
  <si>
    <t>30-9-2011</t>
  </si>
  <si>
    <t>Caroline van Haren</t>
  </si>
  <si>
    <t>Arts v.d Oever Mariet</t>
  </si>
  <si>
    <t>B Smart Web Solutions</t>
  </si>
  <si>
    <t>Waterproject Namelok</t>
  </si>
  <si>
    <t>Waterproject  Namelok</t>
  </si>
  <si>
    <t>21-10-2011</t>
  </si>
  <si>
    <t>26-10-2011</t>
  </si>
  <si>
    <t>31-10-2011</t>
  </si>
  <si>
    <t>Vloetjes</t>
  </si>
  <si>
    <t>ADACE</t>
  </si>
  <si>
    <t>Rugzakken Wandelen voor Water</t>
  </si>
  <si>
    <t>Waterproject Wandelen voor Water</t>
  </si>
  <si>
    <t>14-11-2011</t>
  </si>
  <si>
    <t>18-11-2011</t>
  </si>
  <si>
    <t>Hitachti breekhamer</t>
  </si>
  <si>
    <t>Erkelens, Ed en Annelies</t>
  </si>
  <si>
    <t>Hitachi breekhamer</t>
  </si>
  <si>
    <t>21-11-2011</t>
  </si>
  <si>
    <t>Pin Nanyuki</t>
  </si>
  <si>
    <t>Pin Nairobi</t>
  </si>
  <si>
    <t>Pinnen Kimana</t>
  </si>
  <si>
    <t>Bongarts, Gerda en Wim</t>
  </si>
  <si>
    <t>Annemie en Mart</t>
  </si>
  <si>
    <t>Pin Kimana</t>
  </si>
  <si>
    <t>Dokter Bindels</t>
  </si>
  <si>
    <t>Pin Ltk</t>
  </si>
  <si>
    <t>Dr. Bindels</t>
  </si>
  <si>
    <t>v.d. Hoven</t>
  </si>
  <si>
    <t>Arie en Anne Cornelissen</t>
  </si>
  <si>
    <t>Fam. Boumans</t>
  </si>
  <si>
    <t>v. Doorn, Pierre en Debby</t>
  </si>
  <si>
    <t>Piet Sommers</t>
  </si>
  <si>
    <t>fam. Rens</t>
  </si>
  <si>
    <t>Hoffmans, Gerald en Anita</t>
  </si>
  <si>
    <t>Jos en Annie v.d. Graaf</t>
  </si>
  <si>
    <t>Fam. Fransen</t>
  </si>
  <si>
    <t>Hafmans, Frank</t>
  </si>
  <si>
    <t>27-12-20111</t>
  </si>
  <si>
    <t>G.S.P.M. Naus</t>
  </si>
  <si>
    <t>van Kempen, Frans en Janine</t>
  </si>
  <si>
    <t>Ine Stiphout</t>
  </si>
  <si>
    <t>Schraven, Hubert en Anita</t>
  </si>
  <si>
    <t>Pin Karatina</t>
  </si>
  <si>
    <t xml:space="preserve">Wat </t>
  </si>
  <si>
    <t>Wie</t>
  </si>
  <si>
    <t>13-2-2012</t>
  </si>
  <si>
    <t>18-2-2012</t>
  </si>
  <si>
    <t>21-2-2012</t>
  </si>
  <si>
    <t>24-2-2012</t>
  </si>
  <si>
    <t>25-2-2012</t>
  </si>
  <si>
    <t>28-2-2012</t>
  </si>
  <si>
    <t>Beekse Boys</t>
  </si>
  <si>
    <t>P.H. Sterenborg</t>
  </si>
  <si>
    <t>J.H. Witte</t>
  </si>
  <si>
    <t>29-2-2012</t>
  </si>
  <si>
    <t>Koen en Eefje Litjens</t>
  </si>
  <si>
    <t>21-3-2012</t>
  </si>
  <si>
    <t>29-3-2012</t>
  </si>
  <si>
    <t xml:space="preserve">Wandelen voor Water </t>
  </si>
  <si>
    <t>13-4-2012</t>
  </si>
  <si>
    <t>19-4-2012</t>
  </si>
  <si>
    <t>Simavi rugzakken</t>
  </si>
  <si>
    <t>Basisschool Antonius, Veulen</t>
  </si>
  <si>
    <t>Simavi, rugzakken</t>
  </si>
  <si>
    <t>23-4-2012</t>
  </si>
  <si>
    <t>26-4-2012</t>
  </si>
  <si>
    <t>30-4-2012</t>
  </si>
  <si>
    <t>21-5-2012</t>
  </si>
  <si>
    <t>25-5-2012</t>
  </si>
  <si>
    <t>31-5-2012</t>
  </si>
  <si>
    <t>AKVO</t>
  </si>
  <si>
    <t>Aqua for All</t>
  </si>
  <si>
    <t>Kiwanis Halderberge</t>
  </si>
  <si>
    <t>Auto Laarackers</t>
  </si>
  <si>
    <t>I.H.C. van Eck</t>
  </si>
  <si>
    <t>I.H.C. van Eck, auto Laarackers</t>
  </si>
  <si>
    <t>Looman, Pierre en Debby</t>
  </si>
  <si>
    <t>22-10-2012</t>
  </si>
  <si>
    <t>25-10-2012</t>
  </si>
  <si>
    <t>Bergmans, Ben en Diny</t>
  </si>
  <si>
    <t>Boekhandel Hendriks</t>
  </si>
  <si>
    <t>30-10-2012</t>
  </si>
  <si>
    <t>31-10-2012</t>
  </si>
  <si>
    <t>14-11-2012</t>
  </si>
  <si>
    <t>15-11-2012</t>
  </si>
  <si>
    <t>Greenwire, Zonzoo</t>
  </si>
  <si>
    <t>joost en Linda</t>
  </si>
  <si>
    <t>Willie Jansen</t>
  </si>
  <si>
    <t>Joost en Linda Hafmans</t>
  </si>
  <si>
    <t>21-11-2012</t>
  </si>
  <si>
    <t>23-11-2012</t>
  </si>
  <si>
    <t>Pantein</t>
  </si>
  <si>
    <t>W.F. Jansen eo</t>
  </si>
  <si>
    <t>Raaijmakers en Grims</t>
  </si>
  <si>
    <t>Raaijmakers en Grim</t>
  </si>
  <si>
    <t>Autobedrijf Hans Huijbers</t>
  </si>
  <si>
    <t>Jacobs, Hubert en Anitia</t>
  </si>
  <si>
    <t>F.A.J. Batist (werk Toon)</t>
  </si>
  <si>
    <t>Doorn v. Pierre en Debby</t>
  </si>
  <si>
    <t>familie v. Kempen</t>
  </si>
  <si>
    <t>familie Boumans</t>
  </si>
  <si>
    <t>Mevr. Kroef Botden</t>
  </si>
  <si>
    <t>Frans en Janine v. Kempen</t>
  </si>
  <si>
    <t>Water</t>
  </si>
  <si>
    <t>R. van Mil</t>
  </si>
  <si>
    <t>BGM Nederland BV</t>
  </si>
  <si>
    <t>R.van Mil</t>
  </si>
  <si>
    <t>C.L.J. Stiphout</t>
  </si>
  <si>
    <t>J.L. Konings</t>
  </si>
  <si>
    <t>Van Aaele Schijndel</t>
  </si>
  <si>
    <t>v. Aarle Schijndel</t>
  </si>
  <si>
    <t>26-2-20313</t>
  </si>
  <si>
    <t>Kempen v. Sjaak</t>
  </si>
  <si>
    <t>B. Ermers MOV</t>
  </si>
  <si>
    <t>v, Kempen Sjaak</t>
  </si>
  <si>
    <t>L.F. Ermers MOV</t>
  </si>
  <si>
    <t>M.H.J. Arts v.d. Oever</t>
  </si>
  <si>
    <t>Rabobank</t>
  </si>
  <si>
    <t>w.v.w.</t>
  </si>
  <si>
    <t>Wisa Enschede</t>
  </si>
  <si>
    <t>ABN AMRO</t>
  </si>
  <si>
    <t>20-30-2013</t>
  </si>
  <si>
    <t>L.F. Ermers</t>
  </si>
  <si>
    <t>UWC Maastricht</t>
  </si>
  <si>
    <t>Machine Point LTD</t>
  </si>
  <si>
    <t>Pompen</t>
  </si>
  <si>
    <t>Terugstorting Pin Nanyuki</t>
  </si>
  <si>
    <t>WC de Jong CJ</t>
  </si>
  <si>
    <t>Raamdonk</t>
  </si>
  <si>
    <t>J.P.L.G. van Reijmersdal</t>
  </si>
  <si>
    <t>Terugstorting Pin Nairobi</t>
  </si>
  <si>
    <t>A4A</t>
  </si>
  <si>
    <t>Leerlingfee</t>
  </si>
  <si>
    <t>L.H.J. Hopman</t>
  </si>
  <si>
    <t>17-7-21013</t>
  </si>
  <si>
    <t>Spon</t>
  </si>
  <si>
    <t>Patrick</t>
  </si>
  <si>
    <t>Nadine und Holger</t>
  </si>
  <si>
    <t>Zandsevelddag</t>
  </si>
  <si>
    <t>J.J.G.M Hafmans</t>
  </si>
  <si>
    <t>J.J.G.M. Hafmans</t>
  </si>
  <si>
    <t>J.P.A. Varenhout</t>
  </si>
  <si>
    <t>J.P.C. Hutten</t>
  </si>
  <si>
    <t>ANBI transparantie</t>
  </si>
  <si>
    <t>Jan en Polien</t>
  </si>
  <si>
    <t>Jan en Polien Giezen</t>
  </si>
  <si>
    <t>ANBI Transparantie</t>
  </si>
  <si>
    <t>Mevr.Rossen</t>
  </si>
  <si>
    <t>De Kandelaars, Patrick Thijssen</t>
  </si>
  <si>
    <t>Grafeerpen</t>
  </si>
  <si>
    <t>Saturn, Navigatie</t>
  </si>
  <si>
    <t>Inge, gereedschap + navigatie</t>
  </si>
  <si>
    <t>Inge; gereedschap + navigatie</t>
  </si>
  <si>
    <t>Inge, Visa</t>
  </si>
  <si>
    <t>Inge; visa</t>
  </si>
  <si>
    <t>VTS Boxmeer</t>
  </si>
  <si>
    <t>Familie Boumans</t>
  </si>
  <si>
    <t>Gerald en Anita</t>
  </si>
  <si>
    <t>T.A.M. Artz</t>
  </si>
  <si>
    <t>Oliebollen actie Janneke en Milou</t>
  </si>
  <si>
    <t>Oliebollenactie Janneke en Milou</t>
  </si>
  <si>
    <t>Wat</t>
  </si>
  <si>
    <t>Waterproject</t>
  </si>
  <si>
    <t>Sponsoring, donaties (w.v.w.)</t>
  </si>
  <si>
    <t>*</t>
  </si>
  <si>
    <t>Waterproject *</t>
  </si>
  <si>
    <t>Vooruitbetaling 2014 Ruai waterproject:</t>
  </si>
  <si>
    <t>Terug storting Pin Nairobi</t>
  </si>
  <si>
    <t>KVO St. Brigidda</t>
  </si>
  <si>
    <t>Bank</t>
  </si>
  <si>
    <t>C.H. Jozephs</t>
  </si>
  <si>
    <t>R.K. parochie Moeder Maria</t>
  </si>
  <si>
    <t>IMM Vloet Schaapscheerdersfeest</t>
  </si>
  <si>
    <t>Ruia Watertank</t>
  </si>
  <si>
    <t>Loo .v.d. Jos en Henriet</t>
  </si>
  <si>
    <t>Tanja van Duren</t>
  </si>
  <si>
    <t>B-Smart Websolutions</t>
  </si>
  <si>
    <t>Boekenmarkt Berg en Beek</t>
  </si>
  <si>
    <t>Gereedschap Keulen</t>
  </si>
  <si>
    <t xml:space="preserve">Alte Kameraden </t>
  </si>
  <si>
    <t>Alte Kameraden Pierre</t>
  </si>
  <si>
    <t xml:space="preserve">spon </t>
  </si>
  <si>
    <t>Verdijk transport</t>
  </si>
  <si>
    <t>PFJW Rijken</t>
  </si>
  <si>
    <t>Pin Thika</t>
  </si>
  <si>
    <t>Davis &amp; Shirtliff</t>
  </si>
  <si>
    <t>Transferkosten Bank</t>
  </si>
  <si>
    <t>Althuizen en v. Eck</t>
  </si>
  <si>
    <t>31-12-104</t>
  </si>
  <si>
    <t>M. Bexkens</t>
  </si>
  <si>
    <t>M.Bexkens</t>
  </si>
  <si>
    <t>Annemie en Mart put Lia</t>
  </si>
  <si>
    <t>Frans en Janine van Kempen</t>
  </si>
  <si>
    <t>T.H.A.M. Schaars</t>
  </si>
  <si>
    <t>T.H.A.M. Schaars foto's bruilof</t>
  </si>
  <si>
    <t>mevr. Rossen</t>
  </si>
  <si>
    <t>J.A.W.M. Huijbers</t>
  </si>
  <si>
    <t>wandelen voor water</t>
  </si>
  <si>
    <t>G.P.L. Hoffmans</t>
  </si>
  <si>
    <t>Kantoorboekhandel Hendriks</t>
  </si>
  <si>
    <t>Camera nu</t>
  </si>
  <si>
    <t>Bus van Dijk</t>
  </si>
  <si>
    <t>Rotary Cuijk-Maaskant</t>
  </si>
  <si>
    <t>Bridgedrive Rotary Cuijk-Maaskant</t>
  </si>
  <si>
    <t>TV Land van Cuijk</t>
  </si>
  <si>
    <t>Ysselsteyn</t>
  </si>
  <si>
    <t>Wandelen voor Water Ysselsteyn</t>
  </si>
  <si>
    <t>Wandelen voor Water St. Anthonis</t>
  </si>
  <si>
    <t>RK Par Caritas Inst</t>
  </si>
  <si>
    <t>Leerling fee</t>
  </si>
  <si>
    <t>Schoolfees Esther</t>
  </si>
  <si>
    <t>mevr. Rossen schoolfees Esther</t>
  </si>
  <si>
    <t>Avond 4 Daagse R.M.E.T. van der Wijst</t>
  </si>
  <si>
    <t>Trackers</t>
  </si>
  <si>
    <t>Avond 4 Daagse</t>
  </si>
  <si>
    <t>Activeren bankpas</t>
  </si>
  <si>
    <t>Terugstorten bankpas</t>
  </si>
  <si>
    <t>Mevr. Bos-Peters</t>
  </si>
  <si>
    <t>B-smart Websolutions</t>
  </si>
  <si>
    <t>Printer Coolblue</t>
  </si>
  <si>
    <t>Printer coolblue</t>
  </si>
  <si>
    <t>Bezoek Aqua 4 All</t>
  </si>
  <si>
    <t>Garminkaart Oost Afrika</t>
  </si>
  <si>
    <t>Belastingdienst ANBI</t>
  </si>
  <si>
    <t>Garmin kaart Oost Afrika</t>
  </si>
  <si>
    <t>19-11-2015</t>
  </si>
  <si>
    <t>20-11-2015</t>
  </si>
  <si>
    <t>23-11-2015</t>
  </si>
  <si>
    <t>26-11-2015</t>
  </si>
  <si>
    <t>27-11-2015</t>
  </si>
  <si>
    <t>Pompen Davis &amp; Shirtliff</t>
  </si>
  <si>
    <t>Pantein, reisvergoeding Jan Vloet</t>
  </si>
  <si>
    <t>19-12-2014</t>
  </si>
  <si>
    <t>21-12-2014</t>
  </si>
  <si>
    <t>22-12-2014</t>
  </si>
  <si>
    <t>25-12-2014</t>
  </si>
  <si>
    <t>26-12-2014</t>
  </si>
  <si>
    <t>29-12-2014</t>
  </si>
  <si>
    <t>31-12-2014</t>
  </si>
  <si>
    <t>30-11-2015</t>
  </si>
  <si>
    <t>16-12-2015</t>
  </si>
  <si>
    <t>21-12-2015</t>
  </si>
  <si>
    <t>23-12-2015</t>
  </si>
  <si>
    <t>waterproject rekening Ferdi</t>
  </si>
  <si>
    <t>Stevens, Erik en Sonja</t>
  </si>
  <si>
    <t>Waterproject rekening Ferdi</t>
  </si>
  <si>
    <t>AG Peeters</t>
  </si>
  <si>
    <t>JPA Varenhout</t>
  </si>
  <si>
    <t>LAG Linders</t>
  </si>
  <si>
    <t>MHHT Vermeulen</t>
  </si>
  <si>
    <t>Verdijk Transport</t>
  </si>
  <si>
    <t xml:space="preserve"> </t>
  </si>
  <si>
    <t>AMM Althuizen</t>
  </si>
  <si>
    <t>F.A.C. van Kempen</t>
  </si>
  <si>
    <t>Pin Changamwe</t>
  </si>
  <si>
    <t>Lionsclub LvC en NL</t>
  </si>
  <si>
    <t>M.J.G.A. Weerepas</t>
  </si>
  <si>
    <t>Marie-José v.d. Heijden Tamarillo</t>
  </si>
  <si>
    <t>Aldi, luchtpomp</t>
  </si>
  <si>
    <t>Marie-José v.d. Heijden, tamarillo</t>
  </si>
  <si>
    <t>Benefiet Leuke Broeders</t>
  </si>
  <si>
    <t>Elco</t>
  </si>
  <si>
    <t>Oda</t>
  </si>
  <si>
    <t>Hotel Studio</t>
  </si>
  <si>
    <t>Inkt</t>
  </si>
  <si>
    <t>Hotel studio</t>
  </si>
  <si>
    <t>A.A.K. Mullenders (tamarillo)</t>
  </si>
  <si>
    <t>FPL Verberk (benefiet José)</t>
  </si>
  <si>
    <t>Canon inkt</t>
  </si>
  <si>
    <t>Lesboek Uitgeverij Noordhoff</t>
  </si>
  <si>
    <t>AAK Mullenders</t>
  </si>
  <si>
    <t>NHA</t>
  </si>
  <si>
    <t>Davis and Shirtliff</t>
  </si>
  <si>
    <t>ANBI transpirantie</t>
  </si>
  <si>
    <t>Waterproject Mpesa</t>
  </si>
  <si>
    <t>25-12-2016</t>
  </si>
  <si>
    <t>28-12-2016</t>
  </si>
  <si>
    <t>waterproject</t>
  </si>
  <si>
    <t>Graaf J.P.M van de</t>
  </si>
  <si>
    <t>16-1-2017</t>
  </si>
  <si>
    <t>23-1-2017</t>
  </si>
  <si>
    <t>Nielen Peeters G.A.M,</t>
  </si>
  <si>
    <t>24-1-2017</t>
  </si>
  <si>
    <t>30-1-2017</t>
  </si>
  <si>
    <t>31-1-2017</t>
  </si>
  <si>
    <t>Afschriften</t>
  </si>
  <si>
    <t>Bankafschriften</t>
  </si>
  <si>
    <t>Stiphout C.L.J.</t>
  </si>
  <si>
    <t xml:space="preserve">Graaf J.P.M. Van de </t>
  </si>
  <si>
    <t>Nielen Peeter G.A.M.</t>
  </si>
  <si>
    <t>21-2-2017</t>
  </si>
  <si>
    <t>27-2-2017</t>
  </si>
  <si>
    <t>28-2-2017</t>
  </si>
  <si>
    <t>13-3-2017</t>
  </si>
  <si>
    <t>Rugzakken</t>
  </si>
  <si>
    <t>Davis and Shrirtliff</t>
  </si>
  <si>
    <t>17-3-2017</t>
  </si>
  <si>
    <t>21-3-2017</t>
  </si>
  <si>
    <t>Flesjes Brabant Water</t>
  </si>
  <si>
    <t>Brabant Water</t>
  </si>
  <si>
    <t>13.3.2017</t>
  </si>
  <si>
    <t>22-3-2017</t>
  </si>
  <si>
    <t>27-3-2017</t>
  </si>
  <si>
    <t>28-3-2017</t>
  </si>
  <si>
    <t>30-3-2017</t>
  </si>
  <si>
    <t>31-3-2017</t>
  </si>
  <si>
    <t>23-3-2017</t>
  </si>
  <si>
    <t>Bakelgeert</t>
  </si>
  <si>
    <t>investigation bank</t>
  </si>
  <si>
    <t>Davis and Shrirtliff terugbetaling</t>
  </si>
  <si>
    <t>Tars rugzakken bedrukken</t>
  </si>
  <si>
    <t>W.v.W. Bakelgeert</t>
  </si>
  <si>
    <t>Davis and Shirtliff terugbetaling</t>
  </si>
  <si>
    <t xml:space="preserve">W.v.W. </t>
  </si>
  <si>
    <t>RC Doorn</t>
  </si>
  <si>
    <t>W.v.W. RC Doorn</t>
  </si>
  <si>
    <t>18-4-2017</t>
  </si>
  <si>
    <t>Wandelen Westerbeek en St. Hubert</t>
  </si>
  <si>
    <t>W.v.W. Westerbeek en St. Hubert</t>
  </si>
  <si>
    <t>21-4-2017</t>
  </si>
  <si>
    <t>24-4-2017</t>
  </si>
  <si>
    <t>MHJ Arts v.d. Oever</t>
  </si>
  <si>
    <t>25-4-2017</t>
  </si>
  <si>
    <t>28-04-2017</t>
  </si>
  <si>
    <t xml:space="preserve">W.v.W </t>
  </si>
  <si>
    <t>Leerlingfee Aqua for All</t>
  </si>
  <si>
    <t>25-04-2017</t>
  </si>
  <si>
    <t>15-5-2017</t>
  </si>
  <si>
    <t>22-5-2017</t>
  </si>
  <si>
    <t>25-5-2017</t>
  </si>
  <si>
    <t>W.v.W. Malta</t>
  </si>
  <si>
    <t>W.v.W Weijerhof</t>
  </si>
  <si>
    <t>W.v.W. Leander en Pater Eymard</t>
  </si>
  <si>
    <t>29-5-2017</t>
  </si>
  <si>
    <t>W.v.W</t>
  </si>
  <si>
    <t>Malta</t>
  </si>
  <si>
    <t>De Weijerhof</t>
  </si>
  <si>
    <t>Leander en Pater Eymard</t>
  </si>
  <si>
    <t>31-5-2017</t>
  </si>
  <si>
    <t>St. Odaschool</t>
  </si>
  <si>
    <t>MMS Online, laptop</t>
  </si>
  <si>
    <t>Cartridge</t>
  </si>
  <si>
    <t>Bert en Gerda Ermers 40 jarig huwelijk</t>
  </si>
  <si>
    <t>Afschriften bank</t>
  </si>
  <si>
    <t>School Italië</t>
  </si>
  <si>
    <t>Wandelen voor Water Italië</t>
  </si>
  <si>
    <t>Alarmsysteem Makro</t>
  </si>
  <si>
    <t>Avond 4 Daagse Raamdonk</t>
  </si>
  <si>
    <t xml:space="preserve">Anbi </t>
  </si>
  <si>
    <t>Abn Amro Bank</t>
  </si>
  <si>
    <t>Bol.com externe harde schijf</t>
  </si>
  <si>
    <t>Bol.com externe schijf</t>
  </si>
  <si>
    <t>H.J.G. Stevens</t>
  </si>
  <si>
    <t>Mevr. Rossen schoolfees Esther</t>
  </si>
  <si>
    <t>G.L.J.M. Verhoeven (familie Alice)</t>
  </si>
  <si>
    <t>Mevr. Marleen van Dijck</t>
  </si>
  <si>
    <t>A.M.M. Althuizen</t>
  </si>
  <si>
    <t>Hr. A. van Bergen (familie Alice)</t>
  </si>
  <si>
    <t>A. van Bergen Vijverstra (familie Alice)</t>
  </si>
  <si>
    <t xml:space="preserve">Mevr. Marleen van Dijck </t>
  </si>
  <si>
    <t>kosten</t>
  </si>
  <si>
    <t>baten</t>
  </si>
  <si>
    <t>C.P.M. Bongers (familie Alice)</t>
  </si>
  <si>
    <t>F.R.M. Trimbach (Alice)</t>
  </si>
  <si>
    <t>E.G.B.M. vd Brand (Alice)</t>
  </si>
  <si>
    <t>A.J.C. Groot (Alice)</t>
  </si>
  <si>
    <t>J.H.G. vd Cruijssen (Alice)</t>
  </si>
  <si>
    <t>M.H. Kloosterman (Alice)</t>
  </si>
  <si>
    <t>M.G.W. Janssen (Alice)</t>
  </si>
  <si>
    <t>P.A.M. Orij Onderwater (Alice)</t>
  </si>
  <si>
    <t>I.W.J.M. van den Akker (Alice)</t>
  </si>
  <si>
    <t>Hr. A. van Bergen (Alice)</t>
  </si>
  <si>
    <t>A. van Bergen Vijverstra (Alice)</t>
  </si>
  <si>
    <t>G.L.J.M. Verhoeven (Alice)</t>
  </si>
  <si>
    <t>C.P.M. Bongers (Alice)</t>
  </si>
  <si>
    <t>P.A.T. Gerrits (Allice)</t>
  </si>
  <si>
    <t>G.J.W. Boumans (Alice)</t>
  </si>
  <si>
    <t>P.A.T. Gerrits</t>
  </si>
  <si>
    <t>G.J.W. Boumans</t>
  </si>
  <si>
    <t>P. vd Kamp v Loosbroek</t>
  </si>
  <si>
    <t>H.H.J. Pronk</t>
  </si>
  <si>
    <t>J. Wit</t>
  </si>
  <si>
    <t>F.M.J. Gloudemans (Alice)</t>
  </si>
  <si>
    <t>M.G.H. Arts</t>
  </si>
  <si>
    <t>M.A. vd Boomen Willems</t>
  </si>
  <si>
    <t>S.E.S. Dierks (Alice)</t>
  </si>
  <si>
    <t>Flexibility (Alice)</t>
  </si>
  <si>
    <t>Coop. Centr. Raiff. Boeren</t>
  </si>
  <si>
    <t>Christiaens Production B (Alice)</t>
  </si>
  <si>
    <t>Basisschool Oda Ysselsteyn</t>
  </si>
  <si>
    <t>Ossa Wereldwinkel</t>
  </si>
  <si>
    <t>S.C. Kopinsky Roelvink</t>
  </si>
  <si>
    <t>J.A.W.M Huijbers</t>
  </si>
  <si>
    <t>P.W.A.J. van Dooren</t>
  </si>
  <si>
    <t>Wandelen voor Water Doorn</t>
  </si>
  <si>
    <t>M.A. vd Boomen Willems (Alice)</t>
  </si>
  <si>
    <t>M.G.H. Arts (Alice)</t>
  </si>
  <si>
    <t>P. vd Kamp v Loosbroek (Alice)</t>
  </si>
  <si>
    <t>J.T.J. Janssen (Alice)</t>
  </si>
  <si>
    <t>J.T.J. Janssen</t>
  </si>
  <si>
    <t>Gozo school Malta</t>
  </si>
  <si>
    <t>Gozo college Malta</t>
  </si>
  <si>
    <t>23-5-0218</t>
  </si>
  <si>
    <t>KBO veiling schilderijen</t>
  </si>
  <si>
    <t>J.A. Luijten</t>
  </si>
  <si>
    <t>SAE Kools</t>
  </si>
  <si>
    <t>DYKA</t>
  </si>
  <si>
    <t>JHJC Mulschlegel</t>
  </si>
  <si>
    <t>Pensioen Ans Versteegh</t>
  </si>
  <si>
    <t>FIHM Oesterholt</t>
  </si>
  <si>
    <t>Het waterlaboratorium</t>
  </si>
  <si>
    <t>LLM Keltjens-Kel</t>
  </si>
  <si>
    <t>RBJ vd. Ven</t>
  </si>
  <si>
    <t>Schmale-Tielemans</t>
  </si>
  <si>
    <t>WCA van Breemen</t>
  </si>
  <si>
    <t>A. Ek</t>
  </si>
  <si>
    <t>PAM v.d. Veerdon</t>
  </si>
  <si>
    <t>Wennemar Cramer Consulta</t>
  </si>
  <si>
    <t>CJ v.d Mark</t>
  </si>
  <si>
    <t>hr en mw v.d. Hoven</t>
  </si>
  <si>
    <t>LPM Rosenthal</t>
  </si>
  <si>
    <t>WLN B.V.</t>
  </si>
  <si>
    <t>GMH Suijlen</t>
  </si>
  <si>
    <t>BH Tangena</t>
  </si>
  <si>
    <t>GA van Houwelingen</t>
  </si>
  <si>
    <t>J Willemsen Zwaagstra</t>
  </si>
  <si>
    <t>L Puyker</t>
  </si>
  <si>
    <t>NV PWN Waterleidingbedrijf</t>
  </si>
  <si>
    <t>HAM Ketelaars</t>
  </si>
  <si>
    <t>M. Dignum</t>
  </si>
  <si>
    <t>Oasen NV</t>
  </si>
  <si>
    <t xml:space="preserve">NV Waterl. My "Drenthe" </t>
  </si>
  <si>
    <t>St. Antonino Italië</t>
  </si>
  <si>
    <t>NV Waterl. Mij "Drenthe"</t>
  </si>
  <si>
    <t>ERA Lamers</t>
  </si>
  <si>
    <t>FJ Wetsteijn</t>
  </si>
  <si>
    <t>AJM v.d. Wens</t>
  </si>
  <si>
    <t>AP v. Wezel</t>
  </si>
  <si>
    <t>PJTM v. Puijenbroek</t>
  </si>
  <si>
    <t>Rutjes-Sim</t>
  </si>
  <si>
    <t>A Hin</t>
  </si>
  <si>
    <t>PGG Slaats</t>
  </si>
  <si>
    <t>GJ Medema</t>
  </si>
  <si>
    <t>JFM Versteegh</t>
  </si>
  <si>
    <t>MA Meerkerk</t>
  </si>
  <si>
    <t>Wian Opfok BV</t>
  </si>
  <si>
    <t>WiaN Opfok BV</t>
  </si>
  <si>
    <t>AJH v. Breemen</t>
  </si>
  <si>
    <t>G.J. Ten Napel</t>
  </si>
  <si>
    <t>Mw NFGM van der Aa/Jonker</t>
  </si>
  <si>
    <t>C.W. Pronk en W.J. Guil</t>
  </si>
  <si>
    <t>Microsoft Payments</t>
  </si>
  <si>
    <t>B-Smart websolutions</t>
  </si>
  <si>
    <t>123 Inkt</t>
  </si>
  <si>
    <t>123 inkt</t>
  </si>
  <si>
    <t>123 Inkt (Digital Revolution BV)</t>
  </si>
  <si>
    <t>Privacy Protocol</t>
  </si>
  <si>
    <t>Makro, kantoorartikelen</t>
  </si>
  <si>
    <t>Makro, Kantoorartikelen</t>
  </si>
  <si>
    <t xml:space="preserve">Ossa  </t>
  </si>
  <si>
    <t>Sponsoring Kindermarkt Overloon</t>
  </si>
  <si>
    <t>Condoleance Piet Sommers</t>
  </si>
  <si>
    <t>Erik en Sonja Stevens</t>
  </si>
  <si>
    <t>J.P.M. v.d. Graaf</t>
  </si>
  <si>
    <t>R.L.M Bergholtz</t>
  </si>
  <si>
    <t>VTS Transport</t>
  </si>
  <si>
    <t>H.C.A.M. van Gemert (alte kameraden)</t>
  </si>
  <si>
    <t>Hubert en Anita</t>
  </si>
  <si>
    <t>Nielen Peeters G.A.M.</t>
  </si>
  <si>
    <t>Anbi transparantie</t>
  </si>
  <si>
    <t>Bol.com reistassen</t>
  </si>
  <si>
    <t>Microsoft moviemaker</t>
  </si>
  <si>
    <t>Gamma, slijpmachine</t>
  </si>
  <si>
    <t>Bol.com steekwagen</t>
  </si>
  <si>
    <t>Kopie boekhandel Hendriks</t>
  </si>
  <si>
    <t>Aqua 4 All, leerlingfee</t>
  </si>
  <si>
    <t>WvW</t>
  </si>
  <si>
    <t>J.W.A.M Huijbers (Hans en Maria)</t>
  </si>
  <si>
    <t>Joanie Xiberras (W.v.W. Malta)</t>
  </si>
  <si>
    <t>75 jaar NBB</t>
  </si>
  <si>
    <t>Joanie Xiberras (w.v.w. Malta)</t>
  </si>
  <si>
    <t xml:space="preserve">Kbo </t>
  </si>
  <si>
    <t>Pinksterfair</t>
  </si>
  <si>
    <t>Lente- en Pinksterfair</t>
  </si>
  <si>
    <t>Lente- en pinksterfair</t>
  </si>
  <si>
    <t>RC Doorn, Wandelen voor Water 2019</t>
  </si>
  <si>
    <t>TAM Artz en MMJ Artz Verstegen</t>
  </si>
  <si>
    <t>Microsoft office</t>
  </si>
  <si>
    <t>Carry en John</t>
  </si>
  <si>
    <t>Nuon Vattenfall</t>
  </si>
  <si>
    <t>fout</t>
  </si>
  <si>
    <t>Nuon Vattenfall fout bank</t>
  </si>
  <si>
    <t>fout bank</t>
  </si>
  <si>
    <t>wvw</t>
  </si>
  <si>
    <t>Eline Vijverstra 4 daagse</t>
  </si>
  <si>
    <t>Kopie Hendriks WvW St. Hubert</t>
  </si>
  <si>
    <t>Kopie Henkdriks WvW Sint Hubert</t>
  </si>
  <si>
    <t>J.J.van Kempen</t>
  </si>
  <si>
    <t>Judith borduren en textiel</t>
  </si>
  <si>
    <t>B-smart website</t>
  </si>
  <si>
    <t>Wandelen voor Water Sint Hubert</t>
  </si>
  <si>
    <t>123 Inkt (digital Revolution BV)</t>
  </si>
  <si>
    <t>Ossa Vrienden van Ossa</t>
  </si>
  <si>
    <t>Ossa, vrienden van Ossa</t>
  </si>
  <si>
    <t>fam. Boumans</t>
  </si>
  <si>
    <t>Pierre en Debby</t>
  </si>
  <si>
    <t>Kindermarkt Overloon</t>
  </si>
  <si>
    <t>Sonja en Erik Stevens</t>
  </si>
  <si>
    <t>Cybox internet en communicatie</t>
  </si>
  <si>
    <t>website</t>
  </si>
  <si>
    <t>AMM Althuizen eo GJJ Althuizen van Eck</t>
  </si>
  <si>
    <t>A.M.M. Althuizen eo G.J.J. Althuizen van Eck</t>
  </si>
  <si>
    <t>E-spark onderdelen auto</t>
  </si>
  <si>
    <t>Alte kameraden</t>
  </si>
  <si>
    <t>Alte Kameraden</t>
  </si>
  <si>
    <t>W.F. Jansen en PMJ Jansen Martens</t>
  </si>
  <si>
    <t>WF Jansen en PMJ Jansen Martens</t>
  </si>
  <si>
    <t>Afschriften Bank</t>
  </si>
  <si>
    <t>Anbi transpirantie</t>
  </si>
  <si>
    <t>Waterproject rekening Kenia</t>
  </si>
  <si>
    <t>Nielen Peeters GAM</t>
  </si>
  <si>
    <t>Waterproject bank Kenia</t>
  </si>
  <si>
    <t>Quint Spierenburt PC Rework</t>
  </si>
  <si>
    <t>Quint Spierenburg RC Rework</t>
  </si>
  <si>
    <t>daktent.nl</t>
  </si>
  <si>
    <t>SPEG</t>
  </si>
  <si>
    <t>RK Par. Caritast Inst. St. Petrus</t>
  </si>
  <si>
    <t>RK. Par. Caritas Inst. St. Petrus</t>
  </si>
  <si>
    <t>123 inkt (Digital Revolution)</t>
  </si>
  <si>
    <t>123 inkt (digital revolution)</t>
  </si>
  <si>
    <t>Microsoft</t>
  </si>
  <si>
    <t>Mappen</t>
  </si>
  <si>
    <t>Bank Kenia</t>
  </si>
  <si>
    <t>Totaal</t>
  </si>
  <si>
    <t>Klarna bank, sloten</t>
  </si>
  <si>
    <t>Bol.com, sloten</t>
  </si>
  <si>
    <t>RC Doorn, Wandelen voor Water 2020</t>
  </si>
  <si>
    <t>RC Doorn, WvW 2020</t>
  </si>
  <si>
    <t>Sonja en Erik</t>
  </si>
  <si>
    <t>Frank Kramer, Bodenheim</t>
  </si>
  <si>
    <t>W.F. Jansen en P.M.J. Jansen Martens</t>
  </si>
  <si>
    <t>14,769,13</t>
  </si>
  <si>
    <t>Nielen Peeters</t>
  </si>
  <si>
    <t>SD kaartje</t>
  </si>
  <si>
    <t>Wandelen voor Water materieel</t>
  </si>
  <si>
    <t>Materieel</t>
  </si>
  <si>
    <t>Infomedics</t>
  </si>
  <si>
    <t>Foutje Infomedics</t>
  </si>
  <si>
    <t>Foutje tikkie Janneke</t>
  </si>
  <si>
    <t>Weerepas, Marjon</t>
  </si>
  <si>
    <t>Wandelen voor Water BSO</t>
  </si>
  <si>
    <t>RK Par. Caritas Inst. St Petrus</t>
  </si>
  <si>
    <t>Transport Kubota</t>
  </si>
  <si>
    <t>EBU</t>
  </si>
  <si>
    <t>H-gen Trading trackers</t>
  </si>
  <si>
    <t>H-gen Trading Trackers</t>
  </si>
  <si>
    <t>14-14-2021</t>
  </si>
  <si>
    <t>Foutje vriendenloterij???</t>
  </si>
  <si>
    <t>Tickets</t>
  </si>
  <si>
    <t>Foutje Vriendenloterij??</t>
  </si>
  <si>
    <t>Laskap en bitset</t>
  </si>
  <si>
    <t>G.A.M. Nielen-Peeters</t>
  </si>
  <si>
    <t>Ruud van Dam Management</t>
  </si>
  <si>
    <t>5-1-0222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</si>
</sst>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(* #,##0.00_);_(* \(#,##0.00\);_(* &quot;-&quot;??_);_(@_)"/>
    <numFmt numFmtId="165" formatCode="_-* #,##0.00_-;_-* #,##0.00\-;_-* &quot;-&quot;??_-;_-@_-"/>
    <numFmt numFmtId="166" formatCode="&quot;€&quot;\ #,##0.00"/>
    <numFmt numFmtId="167" formatCode="0.00_ ;[Red]\-0.00\ 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/>
    <xf numFmtId="14" fontId="4" fillId="0" borderId="0" xfId="0" applyNumberFormat="1" applyFont="1"/>
    <xf numFmtId="0" fontId="4" fillId="0" borderId="0" xfId="0" applyFont="1"/>
    <xf numFmtId="2" fontId="4" fillId="0" borderId="0" xfId="0" applyNumberFormat="1" applyFont="1"/>
    <xf numFmtId="16" fontId="4" fillId="0" borderId="0" xfId="0" applyNumberFormat="1" applyFont="1"/>
    <xf numFmtId="165" fontId="0" fillId="0" borderId="0" xfId="1" applyFont="1"/>
    <xf numFmtId="165" fontId="0" fillId="2" borderId="0" xfId="1" applyFont="1" applyFill="1"/>
    <xf numFmtId="165" fontId="5" fillId="2" borderId="0" xfId="1" applyFont="1" applyFill="1"/>
    <xf numFmtId="165" fontId="7" fillId="2" borderId="0" xfId="1" applyFont="1" applyFill="1"/>
    <xf numFmtId="165" fontId="0" fillId="2" borderId="1" xfId="1" applyFont="1" applyFill="1" applyBorder="1"/>
    <xf numFmtId="165" fontId="1" fillId="2" borderId="0" xfId="1" applyFill="1"/>
    <xf numFmtId="165" fontId="6" fillId="0" borderId="0" xfId="1" applyFont="1"/>
    <xf numFmtId="165" fontId="5" fillId="2" borderId="1" xfId="1" applyFont="1" applyFill="1" applyBorder="1"/>
    <xf numFmtId="165" fontId="0" fillId="0" borderId="1" xfId="1" applyFont="1" applyBorder="1"/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/>
    <xf numFmtId="165" fontId="2" fillId="0" borderId="0" xfId="1" applyFont="1"/>
    <xf numFmtId="165" fontId="4" fillId="0" borderId="0" xfId="1" applyFont="1"/>
    <xf numFmtId="165" fontId="3" fillId="0" borderId="0" xfId="1" applyFont="1"/>
    <xf numFmtId="165" fontId="4" fillId="2" borderId="0" xfId="1" applyFont="1" applyFill="1"/>
    <xf numFmtId="165" fontId="0" fillId="0" borderId="2" xfId="1" applyFont="1" applyBorder="1"/>
    <xf numFmtId="0" fontId="2" fillId="0" borderId="3" xfId="0" applyFont="1" applyBorder="1"/>
    <xf numFmtId="165" fontId="2" fillId="0" borderId="1" xfId="1" applyFont="1" applyBorder="1"/>
    <xf numFmtId="165" fontId="2" fillId="0" borderId="1" xfId="0" applyNumberFormat="1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 applyAlignment="1">
      <alignment horizontal="left"/>
    </xf>
    <xf numFmtId="165" fontId="7" fillId="0" borderId="0" xfId="1" applyFont="1"/>
    <xf numFmtId="165" fontId="5" fillId="0" borderId="0" xfId="1" applyFont="1"/>
    <xf numFmtId="165" fontId="1" fillId="0" borderId="0" xfId="1"/>
    <xf numFmtId="14" fontId="7" fillId="0" borderId="0" xfId="0" applyNumberFormat="1" applyFont="1"/>
    <xf numFmtId="0" fontId="7" fillId="0" borderId="0" xfId="0" applyFont="1"/>
    <xf numFmtId="165" fontId="4" fillId="0" borderId="0" xfId="0" applyNumberFormat="1" applyFont="1"/>
    <xf numFmtId="14" fontId="3" fillId="0" borderId="0" xfId="0" applyNumberFormat="1" applyFont="1"/>
    <xf numFmtId="165" fontId="3" fillId="2" borderId="0" xfId="1" applyFont="1" applyFill="1"/>
    <xf numFmtId="165" fontId="3" fillId="0" borderId="0" xfId="0" applyNumberFormat="1" applyFont="1"/>
    <xf numFmtId="2" fontId="3" fillId="0" borderId="0" xfId="0" applyNumberFormat="1" applyFont="1"/>
    <xf numFmtId="165" fontId="2" fillId="0" borderId="0" xfId="1" applyFont="1" applyAlignment="1">
      <alignment horizontal="center"/>
    </xf>
    <xf numFmtId="165" fontId="2" fillId="0" borderId="0" xfId="0" applyNumberFormat="1" applyFont="1"/>
    <xf numFmtId="14" fontId="2" fillId="0" borderId="0" xfId="0" applyNumberFormat="1" applyFont="1"/>
    <xf numFmtId="165" fontId="2" fillId="2" borderId="0" xfId="1" applyFont="1" applyFill="1"/>
    <xf numFmtId="0" fontId="10" fillId="0" borderId="0" xfId="0" applyFont="1"/>
    <xf numFmtId="165" fontId="11" fillId="0" borderId="0" xfId="1" applyFont="1"/>
    <xf numFmtId="165" fontId="12" fillId="0" borderId="0" xfId="1" applyFont="1"/>
    <xf numFmtId="165" fontId="13" fillId="0" borderId="0" xfId="1" applyFont="1"/>
    <xf numFmtId="165" fontId="14" fillId="0" borderId="0" xfId="1" applyFont="1"/>
    <xf numFmtId="4" fontId="0" fillId="0" borderId="0" xfId="0" applyNumberFormat="1"/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center"/>
    </xf>
    <xf numFmtId="4" fontId="0" fillId="0" borderId="1" xfId="0" applyNumberFormat="1" applyBorder="1"/>
    <xf numFmtId="165" fontId="15" fillId="0" borderId="0" xfId="1" applyFont="1"/>
    <xf numFmtId="165" fontId="16" fillId="0" borderId="0" xfId="1" applyFont="1"/>
    <xf numFmtId="165" fontId="16" fillId="3" borderId="0" xfId="1" applyFont="1" applyFill="1"/>
    <xf numFmtId="165" fontId="7" fillId="3" borderId="0" xfId="1" applyFont="1" applyFill="1"/>
    <xf numFmtId="165" fontId="15" fillId="4" borderId="0" xfId="1" applyFont="1" applyFill="1"/>
    <xf numFmtId="2" fontId="4" fillId="4" borderId="0" xfId="0" applyNumberFormat="1" applyFont="1" applyFill="1"/>
    <xf numFmtId="0" fontId="4" fillId="4" borderId="0" xfId="0" applyFont="1" applyFill="1"/>
    <xf numFmtId="164" fontId="0" fillId="0" borderId="0" xfId="0" applyNumberFormat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164" fontId="0" fillId="0" borderId="1" xfId="0" applyNumberFormat="1" applyBorder="1"/>
    <xf numFmtId="165" fontId="0" fillId="0" borderId="9" xfId="1" applyFont="1" applyBorder="1"/>
    <xf numFmtId="165" fontId="0" fillId="4" borderId="0" xfId="1" applyFont="1" applyFill="1"/>
    <xf numFmtId="0" fontId="0" fillId="4" borderId="0" xfId="0" applyFill="1"/>
    <xf numFmtId="164" fontId="7" fillId="2" borderId="0" xfId="1" applyNumberFormat="1" applyFont="1" applyFill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165" fontId="2" fillId="3" borderId="0" xfId="1" applyFont="1" applyFill="1"/>
    <xf numFmtId="2" fontId="3" fillId="4" borderId="0" xfId="0" applyNumberFormat="1" applyFont="1" applyFill="1"/>
    <xf numFmtId="0" fontId="16" fillId="0" borderId="0" xfId="0" applyFont="1"/>
    <xf numFmtId="165" fontId="16" fillId="4" borderId="0" xfId="1" applyFont="1" applyFill="1"/>
    <xf numFmtId="165" fontId="7" fillId="0" borderId="0" xfId="0" applyNumberFormat="1" applyFont="1"/>
    <xf numFmtId="0" fontId="2" fillId="0" borderId="0" xfId="0" applyFont="1" applyProtection="1">
      <protection locked="0"/>
    </xf>
    <xf numFmtId="0" fontId="0" fillId="3" borderId="0" xfId="0" applyFill="1"/>
    <xf numFmtId="43" fontId="0" fillId="0" borderId="0" xfId="0" applyNumberFormat="1"/>
    <xf numFmtId="0" fontId="15" fillId="0" borderId="0" xfId="0" applyFont="1"/>
    <xf numFmtId="165" fontId="15" fillId="0" borderId="0" xfId="0" applyNumberFormat="1" applyFont="1"/>
    <xf numFmtId="43" fontId="15" fillId="0" borderId="0" xfId="0" applyNumberFormat="1" applyFont="1"/>
    <xf numFmtId="43" fontId="7" fillId="0" borderId="0" xfId="0" applyNumberFormat="1" applyFont="1"/>
    <xf numFmtId="165" fontId="17" fillId="0" borderId="1" xfId="1" applyFont="1" applyBorder="1"/>
    <xf numFmtId="165" fontId="15" fillId="0" borderId="2" xfId="1" applyFont="1" applyBorder="1"/>
    <xf numFmtId="165" fontId="15" fillId="0" borderId="9" xfId="1" applyFont="1" applyBorder="1"/>
    <xf numFmtId="165" fontId="17" fillId="0" borderId="1" xfId="0" applyNumberFormat="1" applyFont="1" applyBorder="1"/>
    <xf numFmtId="2" fontId="15" fillId="0" borderId="0" xfId="0" applyNumberFormat="1" applyFont="1"/>
    <xf numFmtId="2" fontId="0" fillId="0" borderId="0" xfId="0" applyNumberFormat="1"/>
    <xf numFmtId="3" fontId="0" fillId="0" borderId="0" xfId="0" applyNumberFormat="1"/>
    <xf numFmtId="14" fontId="1" fillId="0" borderId="0" xfId="0" applyNumberFormat="1" applyFont="1"/>
    <xf numFmtId="0" fontId="1" fillId="0" borderId="0" xfId="0" applyFont="1"/>
    <xf numFmtId="0" fontId="18" fillId="0" borderId="0" xfId="0" applyFont="1"/>
    <xf numFmtId="165" fontId="18" fillId="0" borderId="0" xfId="1" applyFont="1"/>
    <xf numFmtId="165" fontId="19" fillId="0" borderId="0" xfId="1" applyFont="1"/>
    <xf numFmtId="14" fontId="18" fillId="0" borderId="0" xfId="0" applyNumberFormat="1" applyFont="1"/>
    <xf numFmtId="165" fontId="18" fillId="2" borderId="0" xfId="1" applyFont="1" applyFill="1"/>
    <xf numFmtId="14" fontId="20" fillId="0" borderId="0" xfId="0" applyNumberFormat="1" applyFont="1"/>
    <xf numFmtId="0" fontId="20" fillId="0" borderId="0" xfId="0" applyFont="1"/>
    <xf numFmtId="165" fontId="21" fillId="2" borderId="0" xfId="1" applyFont="1" applyFill="1"/>
    <xf numFmtId="165" fontId="22" fillId="2" borderId="0" xfId="1" applyFont="1" applyFill="1"/>
    <xf numFmtId="2" fontId="20" fillId="0" borderId="0" xfId="0" applyNumberFormat="1" applyFont="1"/>
    <xf numFmtId="16" fontId="20" fillId="0" borderId="0" xfId="0" applyNumberFormat="1" applyFont="1"/>
    <xf numFmtId="165" fontId="23" fillId="2" borderId="0" xfId="1" applyFont="1" applyFill="1"/>
    <xf numFmtId="165" fontId="22" fillId="0" borderId="0" xfId="1" applyFont="1"/>
    <xf numFmtId="165" fontId="20" fillId="0" borderId="0" xfId="1" applyFont="1"/>
    <xf numFmtId="14" fontId="22" fillId="0" borderId="0" xfId="0" applyNumberFormat="1" applyFont="1"/>
    <xf numFmtId="0" fontId="24" fillId="0" borderId="0" xfId="0" applyFont="1"/>
    <xf numFmtId="0" fontId="22" fillId="0" borderId="0" xfId="0" applyFont="1"/>
    <xf numFmtId="165" fontId="20" fillId="2" borderId="0" xfId="1" applyFont="1" applyFill="1"/>
    <xf numFmtId="165" fontId="25" fillId="0" borderId="0" xfId="1" applyFont="1"/>
    <xf numFmtId="14" fontId="22" fillId="0" borderId="0" xfId="0" applyNumberFormat="1" applyFont="1" applyAlignment="1">
      <alignment horizontal="right"/>
    </xf>
    <xf numFmtId="166" fontId="0" fillId="0" borderId="0" xfId="0" applyNumberFormat="1"/>
    <xf numFmtId="165" fontId="22" fillId="3" borderId="0" xfId="1" applyFont="1" applyFill="1"/>
    <xf numFmtId="165" fontId="1" fillId="3" borderId="0" xfId="1" applyFill="1"/>
    <xf numFmtId="43" fontId="0" fillId="3" borderId="0" xfId="0" applyNumberFormat="1" applyFill="1"/>
    <xf numFmtId="2" fontId="18" fillId="0" borderId="0" xfId="0" applyNumberFormat="1" applyFont="1"/>
    <xf numFmtId="43" fontId="18" fillId="0" borderId="0" xfId="0" applyNumberFormat="1" applyFont="1"/>
    <xf numFmtId="165" fontId="1" fillId="0" borderId="0" xfId="1" applyFont="1"/>
    <xf numFmtId="167" fontId="18" fillId="0" borderId="0" xfId="1" applyNumberFormat="1" applyFont="1"/>
    <xf numFmtId="167" fontId="18" fillId="2" borderId="0" xfId="1" applyNumberFormat="1" applyFont="1" applyFill="1"/>
    <xf numFmtId="167" fontId="21" fillId="2" borderId="0" xfId="1" applyNumberFormat="1" applyFont="1" applyFill="1"/>
    <xf numFmtId="167" fontId="18" fillId="2" borderId="1" xfId="1" applyNumberFormat="1" applyFont="1" applyFill="1" applyBorder="1"/>
    <xf numFmtId="167" fontId="18" fillId="0" borderId="0" xfId="0" applyNumberFormat="1" applyFont="1"/>
    <xf numFmtId="167" fontId="21" fillId="2" borderId="1" xfId="1" applyNumberFormat="1" applyFont="1" applyFill="1" applyBorder="1"/>
    <xf numFmtId="167" fontId="22" fillId="2" borderId="0" xfId="1" applyNumberFormat="1" applyFont="1" applyFill="1"/>
    <xf numFmtId="167" fontId="21" fillId="0" borderId="0" xfId="1" applyNumberFormat="1" applyFont="1"/>
    <xf numFmtId="167" fontId="22" fillId="0" borderId="0" xfId="1" applyNumberFormat="1" applyFont="1"/>
    <xf numFmtId="167" fontId="20" fillId="0" borderId="0" xfId="1" applyNumberFormat="1" applyFont="1"/>
    <xf numFmtId="167" fontId="25" fillId="0" borderId="0" xfId="1" applyNumberFormat="1" applyFont="1"/>
    <xf numFmtId="167" fontId="19" fillId="0" borderId="0" xfId="1" applyNumberFormat="1" applyFont="1"/>
    <xf numFmtId="167" fontId="25" fillId="4" borderId="0" xfId="1" applyNumberFormat="1" applyFont="1" applyFill="1"/>
    <xf numFmtId="167" fontId="18" fillId="4" borderId="0" xfId="1" applyNumberFormat="1" applyFont="1" applyFill="1"/>
    <xf numFmtId="167" fontId="15" fillId="0" borderId="0" xfId="1" applyNumberFormat="1" applyFont="1"/>
    <xf numFmtId="167" fontId="1" fillId="0" borderId="0" xfId="1" applyNumberFormat="1"/>
    <xf numFmtId="167" fontId="16" fillId="0" borderId="0" xfId="1" applyNumberFormat="1" applyFont="1"/>
    <xf numFmtId="167" fontId="0" fillId="0" borderId="0" xfId="0" applyNumberFormat="1"/>
    <xf numFmtId="167" fontId="15" fillId="0" borderId="0" xfId="0" applyNumberFormat="1" applyFont="1"/>
    <xf numFmtId="167" fontId="1" fillId="0" borderId="0" xfId="1" applyNumberFormat="1" applyFont="1"/>
    <xf numFmtId="165" fontId="0" fillId="0" borderId="0" xfId="1" applyFont="1" applyAlignment="1">
      <alignment horizontal="center"/>
    </xf>
    <xf numFmtId="165" fontId="2" fillId="0" borderId="1" xfId="1" applyFont="1" applyBorder="1" applyAlignment="1">
      <alignment horizontal="center"/>
    </xf>
    <xf numFmtId="165" fontId="2" fillId="0" borderId="0" xfId="1" applyFont="1" applyBorder="1"/>
    <xf numFmtId="0" fontId="7" fillId="0" borderId="0" xfId="0" applyFont="1" applyBorder="1"/>
    <xf numFmtId="0" fontId="0" fillId="0" borderId="0" xfId="0" applyBorder="1"/>
    <xf numFmtId="0" fontId="15" fillId="0" borderId="0" xfId="0" applyFont="1" applyBorder="1"/>
    <xf numFmtId="0" fontId="16" fillId="0" borderId="0" xfId="0" applyFont="1" applyBorder="1"/>
    <xf numFmtId="165" fontId="0" fillId="0" borderId="0" xfId="1" applyFont="1" applyBorder="1"/>
    <xf numFmtId="165" fontId="15" fillId="0" borderId="0" xfId="1" applyFont="1" applyBorder="1"/>
    <xf numFmtId="0" fontId="2" fillId="0" borderId="0" xfId="0" applyFont="1" applyBorder="1"/>
    <xf numFmtId="165" fontId="17" fillId="0" borderId="0" xfId="0" applyNumberFormat="1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165" fontId="0" fillId="0" borderId="0" xfId="0" applyNumberFormat="1" applyBorder="1"/>
    <xf numFmtId="0" fontId="2" fillId="0" borderId="10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166" fontId="18" fillId="0" borderId="1" xfId="1" applyNumberFormat="1" applyFont="1" applyBorder="1"/>
    <xf numFmtId="165" fontId="1" fillId="0" borderId="0" xfId="0" applyNumberFormat="1" applyFont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17"/>
  <sheetViews>
    <sheetView workbookViewId="0">
      <pane ySplit="1" topLeftCell="A1340" activePane="bottomLeft" state="frozen"/>
      <selection pane="bottomLeft" activeCell="A1310" sqref="A1310:E1389"/>
    </sheetView>
  </sheetViews>
  <sheetFormatPr defaultRowHeight="12.5" x14ac:dyDescent="0.25"/>
  <cols>
    <col min="1" max="1" width="10.1796875" bestFit="1" customWidth="1"/>
    <col min="4" max="4" width="12.453125" style="8" customWidth="1"/>
    <col min="5" max="5" width="33.7265625" customWidth="1"/>
    <col min="6" max="6" width="20.54296875" customWidth="1"/>
    <col min="8" max="8" width="12.453125" customWidth="1"/>
    <col min="9" max="9" width="10.1796875" bestFit="1" customWidth="1"/>
    <col min="10" max="10" width="10.26953125" bestFit="1" customWidth="1"/>
  </cols>
  <sheetData>
    <row r="1" spans="1:8" s="18" customFormat="1" ht="13" x14ac:dyDescent="0.3">
      <c r="A1" s="19" t="s">
        <v>0</v>
      </c>
      <c r="B1" s="19" t="s">
        <v>1</v>
      </c>
      <c r="C1" s="19" t="s">
        <v>2</v>
      </c>
      <c r="D1" s="50" t="s">
        <v>3</v>
      </c>
      <c r="E1" s="19" t="s">
        <v>4</v>
      </c>
      <c r="F1" s="19" t="s">
        <v>25</v>
      </c>
      <c r="G1" s="19" t="s">
        <v>5</v>
      </c>
      <c r="H1" s="19" t="s">
        <v>259</v>
      </c>
    </row>
    <row r="2" spans="1:8" ht="13" x14ac:dyDescent="0.3">
      <c r="A2" s="2">
        <v>38672</v>
      </c>
      <c r="B2">
        <v>1</v>
      </c>
      <c r="C2">
        <v>1</v>
      </c>
      <c r="D2" s="9">
        <v>2277.2199999999998</v>
      </c>
      <c r="E2" t="s">
        <v>24</v>
      </c>
      <c r="G2" s="1"/>
      <c r="H2" s="51">
        <f>+D2</f>
        <v>2277.2199999999998</v>
      </c>
    </row>
    <row r="3" spans="1:8" ht="13" x14ac:dyDescent="0.3">
      <c r="A3" s="2">
        <v>38685</v>
      </c>
      <c r="B3">
        <v>1</v>
      </c>
      <c r="C3">
        <v>1</v>
      </c>
      <c r="D3" s="9">
        <v>55</v>
      </c>
      <c r="E3" t="s">
        <v>65</v>
      </c>
      <c r="F3" t="s">
        <v>64</v>
      </c>
      <c r="G3" s="1"/>
      <c r="H3" s="51">
        <f>+H2+D3</f>
        <v>2332.2199999999998</v>
      </c>
    </row>
    <row r="4" spans="1:8" ht="13" x14ac:dyDescent="0.3">
      <c r="A4" s="2">
        <v>38698</v>
      </c>
      <c r="B4">
        <v>2</v>
      </c>
      <c r="C4">
        <v>2</v>
      </c>
      <c r="D4" s="9">
        <f>100+20+10+10</f>
        <v>140</v>
      </c>
      <c r="E4" t="s">
        <v>66</v>
      </c>
      <c r="F4" t="s">
        <v>26</v>
      </c>
      <c r="G4" s="1"/>
      <c r="H4" s="51">
        <f t="shared" ref="H4:H67" si="0">+H3+D4</f>
        <v>2472.2199999999998</v>
      </c>
    </row>
    <row r="5" spans="1:8" ht="13" x14ac:dyDescent="0.3">
      <c r="A5" s="2">
        <v>38698</v>
      </c>
      <c r="B5">
        <v>2</v>
      </c>
      <c r="C5">
        <v>2</v>
      </c>
      <c r="D5" s="9">
        <v>40</v>
      </c>
      <c r="E5" t="s">
        <v>67</v>
      </c>
      <c r="F5" t="s">
        <v>6</v>
      </c>
      <c r="H5" s="51">
        <f t="shared" si="0"/>
        <v>2512.2199999999998</v>
      </c>
    </row>
    <row r="6" spans="1:8" ht="13" x14ac:dyDescent="0.3">
      <c r="A6" s="2">
        <v>38706</v>
      </c>
      <c r="B6">
        <v>1</v>
      </c>
      <c r="C6">
        <v>2</v>
      </c>
      <c r="D6" s="9">
        <v>50</v>
      </c>
      <c r="E6" t="s">
        <v>68</v>
      </c>
      <c r="H6" s="51">
        <f t="shared" si="0"/>
        <v>2562.2199999999998</v>
      </c>
    </row>
    <row r="7" spans="1:8" ht="13" x14ac:dyDescent="0.3">
      <c r="A7" s="2">
        <v>38708</v>
      </c>
      <c r="B7">
        <v>1</v>
      </c>
      <c r="C7">
        <v>2</v>
      </c>
      <c r="D7" s="9">
        <v>200</v>
      </c>
      <c r="E7" t="s">
        <v>69</v>
      </c>
      <c r="H7" s="51">
        <f t="shared" si="0"/>
        <v>2762.22</v>
      </c>
    </row>
    <row r="8" spans="1:8" ht="13" x14ac:dyDescent="0.3">
      <c r="A8" s="2">
        <v>38713</v>
      </c>
      <c r="B8">
        <v>1</v>
      </c>
      <c r="C8">
        <v>2</v>
      </c>
      <c r="D8" s="9">
        <v>293.33999999999997</v>
      </c>
      <c r="E8" t="s">
        <v>27</v>
      </c>
      <c r="H8" s="51">
        <f t="shared" si="0"/>
        <v>3055.56</v>
      </c>
    </row>
    <row r="9" spans="1:8" ht="13" x14ac:dyDescent="0.3">
      <c r="A9" s="2">
        <v>38714</v>
      </c>
      <c r="B9">
        <v>1</v>
      </c>
      <c r="C9">
        <v>2</v>
      </c>
      <c r="D9" s="9">
        <v>10</v>
      </c>
      <c r="E9" t="s">
        <v>70</v>
      </c>
      <c r="H9" s="51">
        <f t="shared" si="0"/>
        <v>3065.56</v>
      </c>
    </row>
    <row r="10" spans="1:8" ht="13" x14ac:dyDescent="0.3">
      <c r="A10" s="2">
        <v>38719</v>
      </c>
      <c r="B10">
        <v>5</v>
      </c>
      <c r="C10">
        <v>1</v>
      </c>
      <c r="D10" s="9">
        <v>25</v>
      </c>
      <c r="E10" t="s">
        <v>71</v>
      </c>
      <c r="H10" s="51">
        <f t="shared" si="0"/>
        <v>3090.56</v>
      </c>
    </row>
    <row r="11" spans="1:8" ht="13" x14ac:dyDescent="0.3">
      <c r="A11" s="2">
        <v>38720</v>
      </c>
      <c r="B11">
        <v>5</v>
      </c>
      <c r="C11">
        <v>1</v>
      </c>
      <c r="D11" s="9">
        <v>20</v>
      </c>
      <c r="E11" t="s">
        <v>72</v>
      </c>
      <c r="H11" s="51">
        <f t="shared" si="0"/>
        <v>3110.56</v>
      </c>
    </row>
    <row r="12" spans="1:8" ht="13" x14ac:dyDescent="0.3">
      <c r="A12" s="2">
        <v>38720</v>
      </c>
      <c r="B12">
        <v>4</v>
      </c>
      <c r="C12">
        <v>1</v>
      </c>
      <c r="D12" s="9">
        <v>50</v>
      </c>
      <c r="E12" t="s">
        <v>73</v>
      </c>
      <c r="H12" s="51">
        <f t="shared" si="0"/>
        <v>3160.56</v>
      </c>
    </row>
    <row r="13" spans="1:8" ht="13" x14ac:dyDescent="0.3">
      <c r="A13" s="2">
        <v>38720</v>
      </c>
      <c r="B13">
        <v>4</v>
      </c>
      <c r="C13">
        <v>1</v>
      </c>
      <c r="D13" s="9">
        <v>50</v>
      </c>
      <c r="E13" t="s">
        <v>74</v>
      </c>
      <c r="H13" s="51">
        <f t="shared" si="0"/>
        <v>3210.56</v>
      </c>
    </row>
    <row r="14" spans="1:8" ht="13" x14ac:dyDescent="0.3">
      <c r="A14" s="2">
        <v>38723</v>
      </c>
      <c r="B14">
        <v>4</v>
      </c>
      <c r="C14">
        <v>1</v>
      </c>
      <c r="D14" s="9">
        <v>100</v>
      </c>
      <c r="E14" t="s">
        <v>75</v>
      </c>
      <c r="H14" s="51">
        <f t="shared" si="0"/>
        <v>3310.56</v>
      </c>
    </row>
    <row r="15" spans="1:8" ht="13" x14ac:dyDescent="0.3">
      <c r="A15" s="2">
        <v>38723</v>
      </c>
      <c r="B15">
        <v>4</v>
      </c>
      <c r="C15">
        <v>1</v>
      </c>
      <c r="D15" s="9">
        <v>25</v>
      </c>
      <c r="E15" t="s">
        <v>76</v>
      </c>
      <c r="H15" s="51">
        <f t="shared" si="0"/>
        <v>3335.56</v>
      </c>
    </row>
    <row r="16" spans="1:8" ht="13" x14ac:dyDescent="0.3">
      <c r="A16" s="2">
        <v>38727</v>
      </c>
      <c r="B16">
        <v>4</v>
      </c>
      <c r="C16">
        <v>1</v>
      </c>
      <c r="D16" s="9">
        <v>50</v>
      </c>
      <c r="E16" t="s">
        <v>77</v>
      </c>
      <c r="H16" s="51">
        <f t="shared" si="0"/>
        <v>3385.56</v>
      </c>
    </row>
    <row r="17" spans="1:8" ht="13" x14ac:dyDescent="0.3">
      <c r="A17" s="2">
        <v>38729</v>
      </c>
      <c r="B17">
        <v>3</v>
      </c>
      <c r="C17">
        <v>1</v>
      </c>
      <c r="D17" s="9">
        <v>100</v>
      </c>
      <c r="E17" t="s">
        <v>78</v>
      </c>
      <c r="H17" s="51">
        <f t="shared" si="0"/>
        <v>3485.56</v>
      </c>
    </row>
    <row r="18" spans="1:8" ht="13" x14ac:dyDescent="0.3">
      <c r="A18" s="2">
        <v>38730</v>
      </c>
      <c r="B18">
        <v>3</v>
      </c>
      <c r="C18">
        <v>1</v>
      </c>
      <c r="D18" s="9">
        <v>0.7</v>
      </c>
      <c r="E18" t="s">
        <v>15</v>
      </c>
      <c r="H18" s="51">
        <f t="shared" si="0"/>
        <v>3486.2599999999998</v>
      </c>
    </row>
    <row r="19" spans="1:8" ht="13" x14ac:dyDescent="0.3">
      <c r="A19" s="2">
        <v>38737</v>
      </c>
      <c r="B19">
        <v>3</v>
      </c>
      <c r="C19">
        <v>1</v>
      </c>
      <c r="D19" s="9">
        <v>50</v>
      </c>
      <c r="E19" t="s">
        <v>79</v>
      </c>
      <c r="H19" s="51">
        <f t="shared" si="0"/>
        <v>3536.2599999999998</v>
      </c>
    </row>
    <row r="20" spans="1:8" ht="13" x14ac:dyDescent="0.3">
      <c r="A20" s="2">
        <v>38737</v>
      </c>
      <c r="B20">
        <v>3</v>
      </c>
      <c r="C20">
        <v>1</v>
      </c>
      <c r="D20" s="9">
        <v>25</v>
      </c>
      <c r="E20" t="s">
        <v>80</v>
      </c>
      <c r="H20" s="51">
        <f t="shared" si="0"/>
        <v>3561.2599999999998</v>
      </c>
    </row>
    <row r="21" spans="1:8" ht="13" x14ac:dyDescent="0.3">
      <c r="A21" s="2">
        <v>38742</v>
      </c>
      <c r="B21">
        <v>3</v>
      </c>
      <c r="C21">
        <v>1</v>
      </c>
      <c r="D21" s="9">
        <v>25</v>
      </c>
      <c r="E21" t="s">
        <v>81</v>
      </c>
      <c r="H21" s="51">
        <f t="shared" si="0"/>
        <v>3586.2599999999998</v>
      </c>
    </row>
    <row r="22" spans="1:8" ht="13" x14ac:dyDescent="0.3">
      <c r="A22" s="2">
        <v>38744</v>
      </c>
      <c r="B22">
        <v>2</v>
      </c>
      <c r="C22">
        <v>1</v>
      </c>
      <c r="D22" s="9">
        <v>50</v>
      </c>
      <c r="E22" t="s">
        <v>82</v>
      </c>
      <c r="H22" s="51">
        <f t="shared" si="0"/>
        <v>3636.2599999999998</v>
      </c>
    </row>
    <row r="23" spans="1:8" ht="13" x14ac:dyDescent="0.3">
      <c r="A23" s="2">
        <v>38744</v>
      </c>
      <c r="B23">
        <v>2</v>
      </c>
      <c r="C23">
        <v>1</v>
      </c>
      <c r="D23" s="9">
        <v>35</v>
      </c>
      <c r="E23" t="s">
        <v>83</v>
      </c>
      <c r="H23" s="51">
        <f t="shared" si="0"/>
        <v>3671.2599999999998</v>
      </c>
    </row>
    <row r="24" spans="1:8" ht="13" x14ac:dyDescent="0.3">
      <c r="A24" s="2">
        <v>38747</v>
      </c>
      <c r="B24">
        <v>2</v>
      </c>
      <c r="C24">
        <v>1</v>
      </c>
      <c r="D24" s="9">
        <v>250</v>
      </c>
      <c r="E24" t="s">
        <v>84</v>
      </c>
      <c r="H24" s="51">
        <f t="shared" si="0"/>
        <v>3921.2599999999998</v>
      </c>
    </row>
    <row r="25" spans="1:8" ht="13" x14ac:dyDescent="0.3">
      <c r="A25" s="2">
        <v>38748</v>
      </c>
      <c r="B25">
        <v>1</v>
      </c>
      <c r="C25">
        <v>1</v>
      </c>
      <c r="D25" s="9">
        <v>25</v>
      </c>
      <c r="E25" t="s">
        <v>85</v>
      </c>
      <c r="H25" s="51">
        <f t="shared" si="0"/>
        <v>3946.2599999999998</v>
      </c>
    </row>
    <row r="26" spans="1:8" ht="13" x14ac:dyDescent="0.3">
      <c r="A26" s="2">
        <v>38748</v>
      </c>
      <c r="B26">
        <v>1</v>
      </c>
      <c r="C26">
        <v>1</v>
      </c>
      <c r="D26" s="9">
        <v>90</v>
      </c>
      <c r="E26" t="s">
        <v>86</v>
      </c>
      <c r="H26" s="51">
        <f t="shared" si="0"/>
        <v>4036.2599999999998</v>
      </c>
    </row>
    <row r="27" spans="1:8" ht="13" x14ac:dyDescent="0.3">
      <c r="A27" s="2">
        <v>38748</v>
      </c>
      <c r="B27">
        <v>1</v>
      </c>
      <c r="C27">
        <v>1</v>
      </c>
      <c r="D27" s="9">
        <v>2000</v>
      </c>
      <c r="E27" t="s">
        <v>36</v>
      </c>
      <c r="H27" s="51">
        <f t="shared" si="0"/>
        <v>6036.26</v>
      </c>
    </row>
    <row r="28" spans="1:8" ht="13" x14ac:dyDescent="0.3">
      <c r="A28" s="2">
        <v>38751</v>
      </c>
      <c r="B28">
        <v>3</v>
      </c>
      <c r="C28">
        <v>2</v>
      </c>
      <c r="D28" s="9">
        <v>25</v>
      </c>
      <c r="E28" t="s">
        <v>87</v>
      </c>
      <c r="H28" s="51">
        <f t="shared" si="0"/>
        <v>6061.26</v>
      </c>
    </row>
    <row r="29" spans="1:8" ht="13" x14ac:dyDescent="0.3">
      <c r="A29" s="2">
        <v>38751</v>
      </c>
      <c r="B29">
        <v>3</v>
      </c>
      <c r="C29">
        <v>2</v>
      </c>
      <c r="D29" s="9">
        <v>50</v>
      </c>
      <c r="E29" t="s">
        <v>88</v>
      </c>
      <c r="H29" s="51">
        <f t="shared" si="0"/>
        <v>6111.26</v>
      </c>
    </row>
    <row r="30" spans="1:8" ht="13" x14ac:dyDescent="0.3">
      <c r="A30" s="2">
        <v>38768</v>
      </c>
      <c r="B30">
        <v>2</v>
      </c>
      <c r="C30">
        <v>2</v>
      </c>
      <c r="D30" s="9">
        <v>50</v>
      </c>
      <c r="E30" t="s">
        <v>89</v>
      </c>
      <c r="H30" s="51">
        <f t="shared" si="0"/>
        <v>6161.26</v>
      </c>
    </row>
    <row r="31" spans="1:8" ht="13" x14ac:dyDescent="0.3">
      <c r="A31" s="2">
        <v>38768</v>
      </c>
      <c r="B31">
        <v>2</v>
      </c>
      <c r="C31">
        <v>2</v>
      </c>
      <c r="D31" s="9">
        <v>40</v>
      </c>
      <c r="E31" t="s">
        <v>90</v>
      </c>
      <c r="H31" s="51">
        <f t="shared" si="0"/>
        <v>6201.26</v>
      </c>
    </row>
    <row r="32" spans="1:8" ht="13" x14ac:dyDescent="0.3">
      <c r="A32" s="2">
        <v>38768</v>
      </c>
      <c r="B32">
        <v>2</v>
      </c>
      <c r="C32">
        <v>2</v>
      </c>
      <c r="D32" s="9">
        <v>25</v>
      </c>
      <c r="E32" t="s">
        <v>91</v>
      </c>
      <c r="H32" s="51">
        <f t="shared" si="0"/>
        <v>6226.26</v>
      </c>
    </row>
    <row r="33" spans="1:8" ht="13" x14ac:dyDescent="0.3">
      <c r="A33" s="2">
        <v>38768</v>
      </c>
      <c r="B33">
        <v>2</v>
      </c>
      <c r="C33">
        <v>2</v>
      </c>
      <c r="D33" s="9">
        <v>200</v>
      </c>
      <c r="E33" t="s">
        <v>37</v>
      </c>
      <c r="H33" s="51">
        <f t="shared" si="0"/>
        <v>6426.26</v>
      </c>
    </row>
    <row r="34" spans="1:8" ht="13" x14ac:dyDescent="0.3">
      <c r="A34" s="2">
        <v>38768</v>
      </c>
      <c r="B34">
        <v>1</v>
      </c>
      <c r="C34">
        <v>2</v>
      </c>
      <c r="D34" s="9">
        <v>1800</v>
      </c>
      <c r="E34" t="s">
        <v>38</v>
      </c>
      <c r="H34" s="51">
        <f t="shared" si="0"/>
        <v>8226.26</v>
      </c>
    </row>
    <row r="35" spans="1:8" ht="13" x14ac:dyDescent="0.3">
      <c r="A35" s="2">
        <v>38769</v>
      </c>
      <c r="B35">
        <v>1</v>
      </c>
      <c r="C35">
        <v>2</v>
      </c>
      <c r="D35" s="9">
        <v>100</v>
      </c>
      <c r="E35" t="s">
        <v>108</v>
      </c>
      <c r="H35" s="51">
        <f t="shared" si="0"/>
        <v>8326.26</v>
      </c>
    </row>
    <row r="36" spans="1:8" ht="13" x14ac:dyDescent="0.3">
      <c r="A36" s="2">
        <v>38770</v>
      </c>
      <c r="B36">
        <v>1</v>
      </c>
      <c r="C36">
        <v>2</v>
      </c>
      <c r="D36" s="9">
        <v>4593.34</v>
      </c>
      <c r="E36" t="s">
        <v>39</v>
      </c>
      <c r="H36" s="51">
        <f t="shared" si="0"/>
        <v>12919.6</v>
      </c>
    </row>
    <row r="37" spans="1:8" ht="13" x14ac:dyDescent="0.3">
      <c r="A37" s="2">
        <v>38782</v>
      </c>
      <c r="B37">
        <v>2</v>
      </c>
      <c r="C37">
        <v>3</v>
      </c>
      <c r="D37" s="9">
        <v>50</v>
      </c>
      <c r="E37" t="s">
        <v>92</v>
      </c>
      <c r="H37" s="51">
        <f t="shared" si="0"/>
        <v>12969.6</v>
      </c>
    </row>
    <row r="38" spans="1:8" ht="13" x14ac:dyDescent="0.3">
      <c r="A38" s="2">
        <v>38783</v>
      </c>
      <c r="B38">
        <v>2</v>
      </c>
      <c r="C38">
        <v>3</v>
      </c>
      <c r="D38" s="9">
        <v>75</v>
      </c>
      <c r="E38" t="s">
        <v>93</v>
      </c>
      <c r="H38" s="51">
        <f t="shared" si="0"/>
        <v>13044.6</v>
      </c>
    </row>
    <row r="39" spans="1:8" ht="13" x14ac:dyDescent="0.3">
      <c r="A39" s="2">
        <v>38803</v>
      </c>
      <c r="B39">
        <v>1</v>
      </c>
      <c r="C39">
        <v>3</v>
      </c>
      <c r="D39" s="9">
        <v>30</v>
      </c>
      <c r="E39" t="s">
        <v>94</v>
      </c>
      <c r="H39" s="51">
        <f t="shared" si="0"/>
        <v>13074.6</v>
      </c>
    </row>
    <row r="40" spans="1:8" ht="13" x14ac:dyDescent="0.3">
      <c r="A40" s="2">
        <v>38806</v>
      </c>
      <c r="B40">
        <v>1</v>
      </c>
      <c r="C40">
        <v>3</v>
      </c>
      <c r="D40" s="9">
        <v>500</v>
      </c>
      <c r="E40" t="s">
        <v>40</v>
      </c>
      <c r="H40" s="51">
        <f t="shared" si="0"/>
        <v>13574.6</v>
      </c>
    </row>
    <row r="41" spans="1:8" ht="13" x14ac:dyDescent="0.3">
      <c r="A41" s="2">
        <v>38828</v>
      </c>
      <c r="B41">
        <v>1</v>
      </c>
      <c r="C41">
        <v>4</v>
      </c>
      <c r="D41" s="9">
        <v>3.02</v>
      </c>
      <c r="E41" t="s">
        <v>15</v>
      </c>
      <c r="H41" s="51">
        <f t="shared" si="0"/>
        <v>13577.62</v>
      </c>
    </row>
    <row r="42" spans="1:8" ht="13" x14ac:dyDescent="0.3">
      <c r="A42" s="2">
        <v>38833</v>
      </c>
      <c r="B42">
        <v>1</v>
      </c>
      <c r="C42">
        <v>4</v>
      </c>
      <c r="D42" s="9">
        <v>25</v>
      </c>
      <c r="E42" t="s">
        <v>95</v>
      </c>
      <c r="H42" s="51">
        <f t="shared" si="0"/>
        <v>13602.62</v>
      </c>
    </row>
    <row r="43" spans="1:8" ht="13" x14ac:dyDescent="0.3">
      <c r="A43" s="2">
        <v>38839</v>
      </c>
      <c r="B43">
        <v>2</v>
      </c>
      <c r="C43">
        <v>5</v>
      </c>
      <c r="D43" s="9">
        <v>21.5</v>
      </c>
      <c r="E43" t="s">
        <v>7</v>
      </c>
      <c r="H43" s="51">
        <f t="shared" si="0"/>
        <v>13624.12</v>
      </c>
    </row>
    <row r="44" spans="1:8" ht="13" x14ac:dyDescent="0.3">
      <c r="A44" s="2">
        <v>38845</v>
      </c>
      <c r="B44">
        <v>2</v>
      </c>
      <c r="C44">
        <v>5</v>
      </c>
      <c r="D44" s="9">
        <v>5</v>
      </c>
      <c r="E44" t="s">
        <v>28</v>
      </c>
      <c r="H44" s="51">
        <f t="shared" si="0"/>
        <v>13629.12</v>
      </c>
    </row>
    <row r="45" spans="1:8" ht="13" x14ac:dyDescent="0.3">
      <c r="A45" s="2">
        <v>38848</v>
      </c>
      <c r="B45">
        <v>2</v>
      </c>
      <c r="C45">
        <v>5</v>
      </c>
      <c r="D45" s="9">
        <v>10</v>
      </c>
      <c r="E45" t="s">
        <v>12</v>
      </c>
      <c r="H45" s="51">
        <f t="shared" si="0"/>
        <v>13639.12</v>
      </c>
    </row>
    <row r="46" spans="1:8" ht="13" x14ac:dyDescent="0.3">
      <c r="A46" s="2">
        <v>38863</v>
      </c>
      <c r="B46">
        <v>1</v>
      </c>
      <c r="C46">
        <v>5</v>
      </c>
      <c r="D46" s="9">
        <v>50</v>
      </c>
      <c r="E46" t="s">
        <v>8</v>
      </c>
      <c r="H46" s="51">
        <f t="shared" si="0"/>
        <v>13689.12</v>
      </c>
    </row>
    <row r="47" spans="1:8" ht="13" x14ac:dyDescent="0.3">
      <c r="A47" s="2">
        <v>38866</v>
      </c>
      <c r="B47">
        <v>1</v>
      </c>
      <c r="C47">
        <v>5</v>
      </c>
      <c r="D47" s="9">
        <v>42.5</v>
      </c>
      <c r="E47" t="s">
        <v>96</v>
      </c>
      <c r="H47" s="51">
        <f t="shared" si="0"/>
        <v>13731.62</v>
      </c>
    </row>
    <row r="48" spans="1:8" ht="13" x14ac:dyDescent="0.3">
      <c r="A48" s="2">
        <v>38874</v>
      </c>
      <c r="B48">
        <v>2</v>
      </c>
      <c r="C48">
        <v>6</v>
      </c>
      <c r="D48" s="9">
        <v>36.6</v>
      </c>
      <c r="E48" t="s">
        <v>9</v>
      </c>
      <c r="H48" s="51">
        <f t="shared" si="0"/>
        <v>13768.220000000001</v>
      </c>
    </row>
    <row r="49" spans="1:8" ht="13" x14ac:dyDescent="0.3">
      <c r="A49" s="2">
        <v>38882</v>
      </c>
      <c r="B49">
        <v>2</v>
      </c>
      <c r="C49">
        <v>6</v>
      </c>
      <c r="D49" s="9">
        <v>500</v>
      </c>
      <c r="E49" t="s">
        <v>35</v>
      </c>
      <c r="H49" s="51">
        <f t="shared" si="0"/>
        <v>14268.220000000001</v>
      </c>
    </row>
    <row r="50" spans="1:8" ht="13" x14ac:dyDescent="0.3">
      <c r="A50" s="2">
        <v>38887</v>
      </c>
      <c r="B50">
        <v>1</v>
      </c>
      <c r="C50">
        <v>6</v>
      </c>
      <c r="D50" s="9">
        <v>50</v>
      </c>
      <c r="E50" t="s">
        <v>97</v>
      </c>
      <c r="H50" s="51">
        <f t="shared" si="0"/>
        <v>14318.220000000001</v>
      </c>
    </row>
    <row r="51" spans="1:8" ht="13" x14ac:dyDescent="0.3">
      <c r="A51" s="2">
        <v>38896</v>
      </c>
      <c r="B51">
        <v>1</v>
      </c>
      <c r="C51">
        <v>6</v>
      </c>
      <c r="D51" s="9">
        <v>20</v>
      </c>
      <c r="E51" t="s">
        <v>10</v>
      </c>
      <c r="H51" s="51">
        <f t="shared" si="0"/>
        <v>14338.220000000001</v>
      </c>
    </row>
    <row r="52" spans="1:8" ht="13" x14ac:dyDescent="0.3">
      <c r="A52" s="2">
        <v>38901</v>
      </c>
      <c r="B52">
        <v>2</v>
      </c>
      <c r="C52">
        <v>7</v>
      </c>
      <c r="D52" s="9">
        <v>10</v>
      </c>
      <c r="E52" t="s">
        <v>98</v>
      </c>
      <c r="H52" s="51">
        <f t="shared" si="0"/>
        <v>14348.220000000001</v>
      </c>
    </row>
    <row r="53" spans="1:8" ht="13" x14ac:dyDescent="0.3">
      <c r="A53" s="2">
        <v>38904</v>
      </c>
      <c r="B53">
        <v>2</v>
      </c>
      <c r="C53">
        <v>7</v>
      </c>
      <c r="D53" s="9">
        <v>100</v>
      </c>
      <c r="E53" t="s">
        <v>99</v>
      </c>
      <c r="H53" s="51">
        <f t="shared" si="0"/>
        <v>14448.220000000001</v>
      </c>
    </row>
    <row r="54" spans="1:8" ht="13" x14ac:dyDescent="0.3">
      <c r="A54" s="2">
        <v>38909</v>
      </c>
      <c r="B54">
        <v>2</v>
      </c>
      <c r="C54">
        <v>7</v>
      </c>
      <c r="D54" s="9">
        <v>25</v>
      </c>
      <c r="E54" t="s">
        <v>81</v>
      </c>
      <c r="H54" s="51">
        <f t="shared" si="0"/>
        <v>14473.220000000001</v>
      </c>
    </row>
    <row r="55" spans="1:8" ht="13" x14ac:dyDescent="0.3">
      <c r="A55" s="2">
        <v>38909</v>
      </c>
      <c r="B55">
        <v>2</v>
      </c>
      <c r="C55">
        <v>7</v>
      </c>
      <c r="D55" s="9">
        <v>145</v>
      </c>
      <c r="E55" t="s">
        <v>30</v>
      </c>
      <c r="H55" s="51">
        <f t="shared" si="0"/>
        <v>14618.220000000001</v>
      </c>
    </row>
    <row r="56" spans="1:8" ht="13" x14ac:dyDescent="0.3">
      <c r="A56" s="2">
        <v>38912</v>
      </c>
      <c r="B56">
        <v>2</v>
      </c>
      <c r="C56">
        <v>7</v>
      </c>
      <c r="D56" s="9">
        <v>3.71</v>
      </c>
      <c r="E56" t="s">
        <v>15</v>
      </c>
      <c r="H56" s="51">
        <f t="shared" si="0"/>
        <v>14621.93</v>
      </c>
    </row>
    <row r="57" spans="1:8" ht="13" x14ac:dyDescent="0.3">
      <c r="A57" s="2">
        <v>38929</v>
      </c>
      <c r="B57">
        <v>1</v>
      </c>
      <c r="C57">
        <v>7</v>
      </c>
      <c r="D57" s="9">
        <v>200</v>
      </c>
      <c r="E57" t="s">
        <v>29</v>
      </c>
      <c r="H57" s="51">
        <f t="shared" si="0"/>
        <v>14821.93</v>
      </c>
    </row>
    <row r="58" spans="1:8" ht="13" x14ac:dyDescent="0.3">
      <c r="A58" s="2">
        <v>38940</v>
      </c>
      <c r="B58">
        <v>2</v>
      </c>
      <c r="C58">
        <v>8</v>
      </c>
      <c r="D58" s="9">
        <v>250</v>
      </c>
      <c r="E58" t="s">
        <v>37</v>
      </c>
      <c r="H58" s="51">
        <f t="shared" si="0"/>
        <v>15071.93</v>
      </c>
    </row>
    <row r="59" spans="1:8" ht="13" x14ac:dyDescent="0.3">
      <c r="A59" s="2">
        <v>38943</v>
      </c>
      <c r="B59">
        <v>2</v>
      </c>
      <c r="C59">
        <v>8</v>
      </c>
      <c r="D59" s="9">
        <v>205</v>
      </c>
      <c r="E59" t="s">
        <v>33</v>
      </c>
      <c r="H59" s="51">
        <f t="shared" si="0"/>
        <v>15276.93</v>
      </c>
    </row>
    <row r="60" spans="1:8" ht="13" x14ac:dyDescent="0.3">
      <c r="A60" s="2">
        <v>38947</v>
      </c>
      <c r="B60">
        <v>1</v>
      </c>
      <c r="C60">
        <v>8</v>
      </c>
      <c r="D60" s="9">
        <v>115</v>
      </c>
      <c r="E60" t="s">
        <v>32</v>
      </c>
      <c r="H60" s="51">
        <f t="shared" si="0"/>
        <v>15391.93</v>
      </c>
    </row>
    <row r="61" spans="1:8" ht="13" x14ac:dyDescent="0.3">
      <c r="A61" s="2">
        <v>38957</v>
      </c>
      <c r="B61">
        <v>1</v>
      </c>
      <c r="C61">
        <v>8</v>
      </c>
      <c r="D61" s="9">
        <v>474</v>
      </c>
      <c r="E61" t="s">
        <v>31</v>
      </c>
      <c r="H61" s="51">
        <f t="shared" si="0"/>
        <v>15865.93</v>
      </c>
    </row>
    <row r="62" spans="1:8" ht="13" x14ac:dyDescent="0.3">
      <c r="A62" s="2">
        <v>38960</v>
      </c>
      <c r="B62">
        <v>1</v>
      </c>
      <c r="C62">
        <v>8</v>
      </c>
      <c r="D62" s="9">
        <v>100</v>
      </c>
      <c r="E62" t="s">
        <v>11</v>
      </c>
      <c r="H62" s="51">
        <f t="shared" si="0"/>
        <v>15965.93</v>
      </c>
    </row>
    <row r="63" spans="1:8" ht="13" x14ac:dyDescent="0.3">
      <c r="A63" s="2">
        <v>38961</v>
      </c>
      <c r="B63">
        <v>1</v>
      </c>
      <c r="C63">
        <v>9</v>
      </c>
      <c r="D63" s="9">
        <v>10</v>
      </c>
      <c r="E63" t="s">
        <v>86</v>
      </c>
      <c r="H63" s="51">
        <f t="shared" si="0"/>
        <v>15975.93</v>
      </c>
    </row>
    <row r="64" spans="1:8" ht="13" x14ac:dyDescent="0.3">
      <c r="A64" s="2">
        <v>38982</v>
      </c>
      <c r="B64">
        <v>1</v>
      </c>
      <c r="C64">
        <v>9</v>
      </c>
      <c r="D64" s="9">
        <v>200</v>
      </c>
      <c r="E64" t="s">
        <v>38</v>
      </c>
      <c r="H64" s="51">
        <f t="shared" si="0"/>
        <v>16175.93</v>
      </c>
    </row>
    <row r="65" spans="1:8" ht="13" x14ac:dyDescent="0.3">
      <c r="A65" s="2">
        <v>38992</v>
      </c>
      <c r="B65">
        <v>2</v>
      </c>
      <c r="C65">
        <v>10</v>
      </c>
      <c r="D65" s="9">
        <v>10</v>
      </c>
      <c r="E65" t="s">
        <v>86</v>
      </c>
      <c r="H65" s="51">
        <f t="shared" si="0"/>
        <v>16185.93</v>
      </c>
    </row>
    <row r="66" spans="1:8" ht="13" x14ac:dyDescent="0.3">
      <c r="A66" s="2">
        <v>39003</v>
      </c>
      <c r="B66">
        <v>1</v>
      </c>
      <c r="C66">
        <v>10</v>
      </c>
      <c r="D66" s="9">
        <v>1.6</v>
      </c>
      <c r="E66" t="s">
        <v>34</v>
      </c>
      <c r="H66" s="51">
        <f t="shared" si="0"/>
        <v>16187.53</v>
      </c>
    </row>
    <row r="67" spans="1:8" ht="13" x14ac:dyDescent="0.3">
      <c r="A67" s="2">
        <v>39014</v>
      </c>
      <c r="B67">
        <v>1</v>
      </c>
      <c r="C67">
        <v>10</v>
      </c>
      <c r="D67" s="9">
        <v>25</v>
      </c>
      <c r="E67" t="s">
        <v>71</v>
      </c>
      <c r="H67" s="51">
        <f t="shared" si="0"/>
        <v>16212.53</v>
      </c>
    </row>
    <row r="68" spans="1:8" ht="13" x14ac:dyDescent="0.3">
      <c r="A68" s="2">
        <v>39022</v>
      </c>
      <c r="B68">
        <v>2</v>
      </c>
      <c r="C68">
        <v>11</v>
      </c>
      <c r="D68" s="9">
        <v>10</v>
      </c>
      <c r="E68" t="s">
        <v>86</v>
      </c>
      <c r="H68" s="51">
        <f t="shared" ref="H68:H131" si="1">+H67+D68</f>
        <v>16222.53</v>
      </c>
    </row>
    <row r="69" spans="1:8" ht="13" x14ac:dyDescent="0.3">
      <c r="A69" s="2">
        <v>39035</v>
      </c>
      <c r="B69">
        <v>2</v>
      </c>
      <c r="C69">
        <v>11</v>
      </c>
      <c r="D69" s="9">
        <v>100</v>
      </c>
      <c r="E69" t="s">
        <v>100</v>
      </c>
      <c r="H69" s="51">
        <f t="shared" si="1"/>
        <v>16322.53</v>
      </c>
    </row>
    <row r="70" spans="1:8" ht="13" x14ac:dyDescent="0.3">
      <c r="A70" s="2">
        <v>39041</v>
      </c>
      <c r="B70">
        <v>2</v>
      </c>
      <c r="C70">
        <v>11</v>
      </c>
      <c r="D70" s="9">
        <v>50</v>
      </c>
      <c r="E70" t="s">
        <v>12</v>
      </c>
      <c r="H70" s="51">
        <f t="shared" si="1"/>
        <v>16372.53</v>
      </c>
    </row>
    <row r="71" spans="1:8" ht="13" x14ac:dyDescent="0.3">
      <c r="A71" s="2">
        <v>39042</v>
      </c>
      <c r="B71">
        <v>1</v>
      </c>
      <c r="C71">
        <v>11</v>
      </c>
      <c r="D71" s="9">
        <v>760</v>
      </c>
      <c r="E71" t="s">
        <v>101</v>
      </c>
      <c r="H71" s="51">
        <f t="shared" si="1"/>
        <v>17132.53</v>
      </c>
    </row>
    <row r="72" spans="1:8" ht="13" x14ac:dyDescent="0.3">
      <c r="A72" s="2">
        <v>39051</v>
      </c>
      <c r="B72">
        <v>1</v>
      </c>
      <c r="C72">
        <v>11</v>
      </c>
      <c r="D72" s="9">
        <v>1000</v>
      </c>
      <c r="E72" t="s">
        <v>41</v>
      </c>
      <c r="H72" s="51">
        <f t="shared" si="1"/>
        <v>18132.53</v>
      </c>
    </row>
    <row r="73" spans="1:8" ht="13" x14ac:dyDescent="0.3">
      <c r="A73" s="2">
        <v>39052</v>
      </c>
      <c r="B73">
        <v>4</v>
      </c>
      <c r="C73">
        <v>12</v>
      </c>
      <c r="D73" s="9">
        <v>10</v>
      </c>
      <c r="E73" t="s">
        <v>86</v>
      </c>
      <c r="H73" s="51">
        <f t="shared" si="1"/>
        <v>18142.53</v>
      </c>
    </row>
    <row r="74" spans="1:8" ht="13" x14ac:dyDescent="0.3">
      <c r="A74" s="2">
        <v>39058</v>
      </c>
      <c r="B74">
        <v>4</v>
      </c>
      <c r="C74">
        <v>12</v>
      </c>
      <c r="D74" s="9">
        <v>8000</v>
      </c>
      <c r="E74" t="s">
        <v>42</v>
      </c>
      <c r="H74" s="51">
        <f t="shared" si="1"/>
        <v>26142.53</v>
      </c>
    </row>
    <row r="75" spans="1:8" ht="13" x14ac:dyDescent="0.3">
      <c r="A75" s="2">
        <v>39064</v>
      </c>
      <c r="B75">
        <v>4</v>
      </c>
      <c r="C75">
        <v>12</v>
      </c>
      <c r="D75" s="9">
        <v>400</v>
      </c>
      <c r="E75" t="s">
        <v>43</v>
      </c>
      <c r="H75" s="51">
        <f t="shared" si="1"/>
        <v>26542.53</v>
      </c>
    </row>
    <row r="76" spans="1:8" ht="13" x14ac:dyDescent="0.3">
      <c r="A76" s="2">
        <v>39069</v>
      </c>
      <c r="B76">
        <v>3</v>
      </c>
      <c r="C76">
        <v>12</v>
      </c>
      <c r="D76" s="9">
        <v>20</v>
      </c>
      <c r="E76" t="s">
        <v>102</v>
      </c>
      <c r="H76" s="51">
        <f t="shared" si="1"/>
        <v>26562.53</v>
      </c>
    </row>
    <row r="77" spans="1:8" ht="13" x14ac:dyDescent="0.3">
      <c r="A77" s="2">
        <v>39071</v>
      </c>
      <c r="B77">
        <v>3</v>
      </c>
      <c r="C77">
        <v>12</v>
      </c>
      <c r="D77" s="9">
        <v>200</v>
      </c>
      <c r="E77" t="s">
        <v>103</v>
      </c>
      <c r="H77" s="51">
        <f t="shared" si="1"/>
        <v>26762.53</v>
      </c>
    </row>
    <row r="78" spans="1:8" ht="13" x14ac:dyDescent="0.3">
      <c r="A78" s="2">
        <v>39071</v>
      </c>
      <c r="B78">
        <v>3</v>
      </c>
      <c r="C78">
        <v>12</v>
      </c>
      <c r="D78" s="9">
        <v>50</v>
      </c>
      <c r="E78" t="s">
        <v>104</v>
      </c>
      <c r="H78" s="51">
        <f t="shared" si="1"/>
        <v>26812.53</v>
      </c>
    </row>
    <row r="79" spans="1:8" ht="13" x14ac:dyDescent="0.3">
      <c r="A79" s="2">
        <v>39073</v>
      </c>
      <c r="B79">
        <v>3</v>
      </c>
      <c r="C79">
        <v>12</v>
      </c>
      <c r="D79" s="9">
        <v>20</v>
      </c>
      <c r="E79" t="s">
        <v>105</v>
      </c>
      <c r="H79" s="51">
        <f t="shared" si="1"/>
        <v>26832.53</v>
      </c>
    </row>
    <row r="80" spans="1:8" ht="13" x14ac:dyDescent="0.3">
      <c r="A80" s="2">
        <v>39073</v>
      </c>
      <c r="B80">
        <v>3</v>
      </c>
      <c r="C80">
        <v>12</v>
      </c>
      <c r="D80" s="9">
        <v>30</v>
      </c>
      <c r="E80" t="s">
        <v>87</v>
      </c>
      <c r="H80" s="51">
        <f t="shared" si="1"/>
        <v>26862.53</v>
      </c>
    </row>
    <row r="81" spans="1:8" ht="13" x14ac:dyDescent="0.3">
      <c r="A81" s="2">
        <v>39073</v>
      </c>
      <c r="B81">
        <v>2</v>
      </c>
      <c r="C81">
        <v>12</v>
      </c>
      <c r="D81" s="9">
        <v>50</v>
      </c>
      <c r="E81" t="s">
        <v>85</v>
      </c>
      <c r="H81" s="51">
        <f t="shared" si="1"/>
        <v>26912.53</v>
      </c>
    </row>
    <row r="82" spans="1:8" ht="13" x14ac:dyDescent="0.3">
      <c r="A82" s="2">
        <v>39073</v>
      </c>
      <c r="B82">
        <v>2</v>
      </c>
      <c r="C82">
        <v>12</v>
      </c>
      <c r="D82" s="9">
        <v>100</v>
      </c>
      <c r="E82" t="s">
        <v>106</v>
      </c>
      <c r="H82" s="51">
        <f t="shared" si="1"/>
        <v>27012.53</v>
      </c>
    </row>
    <row r="83" spans="1:8" ht="13" x14ac:dyDescent="0.3">
      <c r="A83" s="2">
        <v>39073</v>
      </c>
      <c r="B83">
        <v>2</v>
      </c>
      <c r="C83">
        <v>12</v>
      </c>
      <c r="D83" s="9">
        <v>5000</v>
      </c>
      <c r="E83" t="s">
        <v>16</v>
      </c>
      <c r="H83" s="51">
        <f t="shared" si="1"/>
        <v>32012.53</v>
      </c>
    </row>
    <row r="84" spans="1:8" ht="13" x14ac:dyDescent="0.3">
      <c r="A84" s="2">
        <v>39078</v>
      </c>
      <c r="B84">
        <v>2</v>
      </c>
      <c r="C84">
        <v>12</v>
      </c>
      <c r="D84" s="9">
        <v>50</v>
      </c>
      <c r="E84" t="s">
        <v>93</v>
      </c>
      <c r="H84" s="51">
        <f t="shared" si="1"/>
        <v>32062.53</v>
      </c>
    </row>
    <row r="85" spans="1:8" ht="13" x14ac:dyDescent="0.3">
      <c r="A85" s="2">
        <v>39078</v>
      </c>
      <c r="B85">
        <v>2</v>
      </c>
      <c r="C85">
        <v>12</v>
      </c>
      <c r="D85" s="9">
        <v>50</v>
      </c>
      <c r="E85" t="s">
        <v>107</v>
      </c>
      <c r="H85" s="51">
        <f t="shared" si="1"/>
        <v>32112.53</v>
      </c>
    </row>
    <row r="86" spans="1:8" ht="13" x14ac:dyDescent="0.3">
      <c r="A86" s="2">
        <v>39078</v>
      </c>
      <c r="B86">
        <v>2</v>
      </c>
      <c r="C86">
        <v>12</v>
      </c>
      <c r="D86" s="9">
        <v>10</v>
      </c>
      <c r="E86" t="s">
        <v>70</v>
      </c>
      <c r="H86" s="51">
        <f t="shared" si="1"/>
        <v>32122.53</v>
      </c>
    </row>
    <row r="87" spans="1:8" ht="13" x14ac:dyDescent="0.3">
      <c r="A87" s="2">
        <v>39078</v>
      </c>
      <c r="B87">
        <v>1</v>
      </c>
      <c r="C87">
        <v>12</v>
      </c>
      <c r="D87" s="9">
        <v>100</v>
      </c>
      <c r="E87" t="s">
        <v>99</v>
      </c>
      <c r="H87" s="51">
        <f t="shared" si="1"/>
        <v>32222.53</v>
      </c>
    </row>
    <row r="88" spans="1:8" ht="13" x14ac:dyDescent="0.3">
      <c r="A88" s="2">
        <v>39084</v>
      </c>
      <c r="B88">
        <v>3</v>
      </c>
      <c r="C88">
        <v>1</v>
      </c>
      <c r="D88" s="9">
        <v>10</v>
      </c>
      <c r="E88" t="s">
        <v>86</v>
      </c>
      <c r="H88" s="51">
        <f t="shared" si="1"/>
        <v>32232.53</v>
      </c>
    </row>
    <row r="89" spans="1:8" ht="13" x14ac:dyDescent="0.3">
      <c r="A89" s="2">
        <v>39090</v>
      </c>
      <c r="B89">
        <v>2</v>
      </c>
      <c r="C89">
        <v>1</v>
      </c>
      <c r="D89" s="9">
        <v>30</v>
      </c>
      <c r="E89" t="s">
        <v>94</v>
      </c>
      <c r="H89" s="51">
        <f t="shared" si="1"/>
        <v>32262.53</v>
      </c>
    </row>
    <row r="90" spans="1:8" ht="13" x14ac:dyDescent="0.3">
      <c r="A90" s="2">
        <v>39094</v>
      </c>
      <c r="B90">
        <v>2</v>
      </c>
      <c r="C90">
        <v>1</v>
      </c>
      <c r="D90" s="9">
        <v>2.68</v>
      </c>
      <c r="E90" t="s">
        <v>15</v>
      </c>
      <c r="H90" s="51">
        <f t="shared" si="1"/>
        <v>32265.21</v>
      </c>
    </row>
    <row r="91" spans="1:8" ht="13" x14ac:dyDescent="0.3">
      <c r="A91" s="2">
        <v>39114</v>
      </c>
      <c r="B91">
        <v>2</v>
      </c>
      <c r="C91">
        <v>2</v>
      </c>
      <c r="D91" s="9">
        <v>10</v>
      </c>
      <c r="E91" t="s">
        <v>86</v>
      </c>
      <c r="H91" s="51">
        <f t="shared" si="1"/>
        <v>32275.21</v>
      </c>
    </row>
    <row r="92" spans="1:8" ht="13" x14ac:dyDescent="0.3">
      <c r="A92" s="2">
        <v>39142</v>
      </c>
      <c r="B92">
        <v>2</v>
      </c>
      <c r="C92">
        <v>3</v>
      </c>
      <c r="D92" s="9">
        <v>10</v>
      </c>
      <c r="E92" t="s">
        <v>86</v>
      </c>
      <c r="H92" s="51">
        <f t="shared" si="1"/>
        <v>32285.21</v>
      </c>
    </row>
    <row r="93" spans="1:8" ht="13" x14ac:dyDescent="0.3">
      <c r="A93" s="2">
        <v>39146</v>
      </c>
      <c r="B93">
        <v>2</v>
      </c>
      <c r="C93">
        <v>3</v>
      </c>
      <c r="D93" s="9">
        <v>50</v>
      </c>
      <c r="E93" t="s">
        <v>68</v>
      </c>
      <c r="H93" s="51">
        <f t="shared" si="1"/>
        <v>32335.21</v>
      </c>
    </row>
    <row r="94" spans="1:8" ht="13" x14ac:dyDescent="0.3">
      <c r="A94" s="2">
        <v>39150</v>
      </c>
      <c r="B94">
        <v>1</v>
      </c>
      <c r="C94">
        <v>3</v>
      </c>
      <c r="D94" s="9">
        <v>2000</v>
      </c>
      <c r="E94" t="s">
        <v>44</v>
      </c>
      <c r="H94" s="51">
        <f t="shared" si="1"/>
        <v>34335.21</v>
      </c>
    </row>
    <row r="95" spans="1:8" ht="13" x14ac:dyDescent="0.3">
      <c r="A95" s="2">
        <v>39163</v>
      </c>
      <c r="B95">
        <v>1</v>
      </c>
      <c r="C95">
        <v>3</v>
      </c>
      <c r="D95" s="9">
        <v>20</v>
      </c>
      <c r="E95" t="s">
        <v>90</v>
      </c>
      <c r="H95" s="51">
        <f t="shared" si="1"/>
        <v>34355.21</v>
      </c>
    </row>
    <row r="96" spans="1:8" ht="13" x14ac:dyDescent="0.3">
      <c r="A96" s="2">
        <v>39167</v>
      </c>
      <c r="B96">
        <v>1</v>
      </c>
      <c r="C96">
        <v>3</v>
      </c>
      <c r="D96" s="9">
        <v>400</v>
      </c>
      <c r="E96" t="s">
        <v>45</v>
      </c>
      <c r="H96" s="51">
        <f t="shared" si="1"/>
        <v>34755.21</v>
      </c>
    </row>
    <row r="97" spans="1:8" ht="13" x14ac:dyDescent="0.3">
      <c r="A97" s="2">
        <v>39174</v>
      </c>
      <c r="B97">
        <v>3</v>
      </c>
      <c r="C97">
        <v>4</v>
      </c>
      <c r="D97" s="9">
        <v>10</v>
      </c>
      <c r="E97" t="s">
        <v>86</v>
      </c>
      <c r="H97" s="51">
        <f t="shared" si="1"/>
        <v>34765.21</v>
      </c>
    </row>
    <row r="98" spans="1:8" ht="13" x14ac:dyDescent="0.3">
      <c r="A98" s="2">
        <v>39174</v>
      </c>
      <c r="B98">
        <v>2</v>
      </c>
      <c r="C98">
        <v>4</v>
      </c>
      <c r="D98" s="9">
        <v>30</v>
      </c>
      <c r="E98" t="s">
        <v>80</v>
      </c>
      <c r="H98" s="51">
        <f t="shared" si="1"/>
        <v>34795.21</v>
      </c>
    </row>
    <row r="99" spans="1:8" ht="13" x14ac:dyDescent="0.3">
      <c r="A99" s="2">
        <v>39175</v>
      </c>
      <c r="B99">
        <v>2</v>
      </c>
      <c r="C99">
        <v>4</v>
      </c>
      <c r="D99" s="9">
        <v>50</v>
      </c>
      <c r="E99" t="s">
        <v>77</v>
      </c>
      <c r="H99" s="51">
        <f t="shared" si="1"/>
        <v>34845.21</v>
      </c>
    </row>
    <row r="100" spans="1:8" ht="13" x14ac:dyDescent="0.3">
      <c r="A100" s="2">
        <v>39175</v>
      </c>
      <c r="B100">
        <v>2</v>
      </c>
      <c r="C100">
        <v>4</v>
      </c>
      <c r="D100" s="9">
        <v>7200</v>
      </c>
      <c r="E100" t="s">
        <v>38</v>
      </c>
      <c r="H100" s="51">
        <f t="shared" si="1"/>
        <v>42045.21</v>
      </c>
    </row>
    <row r="101" spans="1:8" ht="13" x14ac:dyDescent="0.3">
      <c r="A101" s="2">
        <v>39177</v>
      </c>
      <c r="B101">
        <v>2</v>
      </c>
      <c r="C101">
        <v>4</v>
      </c>
      <c r="D101" s="9">
        <v>400</v>
      </c>
      <c r="E101" t="s">
        <v>46</v>
      </c>
      <c r="H101" s="51">
        <f t="shared" si="1"/>
        <v>42445.21</v>
      </c>
    </row>
    <row r="102" spans="1:8" ht="13" x14ac:dyDescent="0.3">
      <c r="A102" s="2">
        <v>39185</v>
      </c>
      <c r="B102">
        <v>2</v>
      </c>
      <c r="C102">
        <v>4</v>
      </c>
      <c r="D102" s="9">
        <v>6.04</v>
      </c>
      <c r="E102" t="s">
        <v>15</v>
      </c>
      <c r="H102" s="51">
        <f t="shared" si="1"/>
        <v>42451.25</v>
      </c>
    </row>
    <row r="103" spans="1:8" ht="13" x14ac:dyDescent="0.3">
      <c r="A103" s="2">
        <v>39188</v>
      </c>
      <c r="B103">
        <v>1</v>
      </c>
      <c r="C103">
        <v>4</v>
      </c>
      <c r="D103" s="9">
        <v>50</v>
      </c>
      <c r="E103" t="s">
        <v>88</v>
      </c>
      <c r="H103" s="51">
        <f t="shared" si="1"/>
        <v>42501.25</v>
      </c>
    </row>
    <row r="104" spans="1:8" ht="13" x14ac:dyDescent="0.3">
      <c r="A104" s="2">
        <v>39188</v>
      </c>
      <c r="B104">
        <v>1</v>
      </c>
      <c r="C104">
        <v>4</v>
      </c>
      <c r="D104" s="9">
        <v>22</v>
      </c>
      <c r="E104" t="s">
        <v>13</v>
      </c>
      <c r="H104" s="51">
        <f t="shared" si="1"/>
        <v>42523.25</v>
      </c>
    </row>
    <row r="105" spans="1:8" ht="13" x14ac:dyDescent="0.3">
      <c r="A105" s="2">
        <v>39191</v>
      </c>
      <c r="B105">
        <v>1</v>
      </c>
      <c r="C105">
        <v>4</v>
      </c>
      <c r="D105" s="9">
        <v>50</v>
      </c>
      <c r="E105" t="s">
        <v>89</v>
      </c>
      <c r="H105" s="51">
        <f t="shared" si="1"/>
        <v>42573.25</v>
      </c>
    </row>
    <row r="106" spans="1:8" ht="13" x14ac:dyDescent="0.3">
      <c r="A106" s="2">
        <v>39204</v>
      </c>
      <c r="B106">
        <v>2</v>
      </c>
      <c r="C106">
        <v>5</v>
      </c>
      <c r="D106" s="9">
        <v>10</v>
      </c>
      <c r="E106" t="s">
        <v>86</v>
      </c>
      <c r="H106" s="51">
        <f t="shared" si="1"/>
        <v>42583.25</v>
      </c>
    </row>
    <row r="107" spans="1:8" ht="13" x14ac:dyDescent="0.3">
      <c r="A107" s="2">
        <v>39209</v>
      </c>
      <c r="B107">
        <v>2</v>
      </c>
      <c r="C107">
        <v>5</v>
      </c>
      <c r="D107" s="9">
        <v>43.03</v>
      </c>
      <c r="E107" t="s">
        <v>109</v>
      </c>
      <c r="H107" s="51">
        <f t="shared" si="1"/>
        <v>42626.28</v>
      </c>
    </row>
    <row r="108" spans="1:8" ht="13" x14ac:dyDescent="0.3">
      <c r="A108" s="2">
        <v>39212</v>
      </c>
      <c r="B108">
        <v>1</v>
      </c>
      <c r="C108">
        <v>5</v>
      </c>
      <c r="D108" s="9">
        <v>25</v>
      </c>
      <c r="E108" t="s">
        <v>76</v>
      </c>
      <c r="H108" s="51">
        <f t="shared" si="1"/>
        <v>42651.28</v>
      </c>
    </row>
    <row r="109" spans="1:8" ht="13" x14ac:dyDescent="0.3">
      <c r="A109" s="2">
        <v>39220</v>
      </c>
      <c r="B109">
        <v>1</v>
      </c>
      <c r="C109">
        <v>5</v>
      </c>
      <c r="D109" s="9">
        <v>5</v>
      </c>
      <c r="E109" t="s">
        <v>109</v>
      </c>
      <c r="H109" s="51">
        <f t="shared" si="1"/>
        <v>42656.28</v>
      </c>
    </row>
    <row r="110" spans="1:8" ht="13" x14ac:dyDescent="0.3">
      <c r="A110" s="2">
        <v>39224</v>
      </c>
      <c r="B110">
        <v>1</v>
      </c>
      <c r="C110">
        <v>5</v>
      </c>
      <c r="D110" s="9">
        <v>500</v>
      </c>
      <c r="E110" t="s">
        <v>35</v>
      </c>
      <c r="H110" s="51">
        <f t="shared" si="1"/>
        <v>43156.28</v>
      </c>
    </row>
    <row r="111" spans="1:8" ht="13" x14ac:dyDescent="0.3">
      <c r="A111" s="2">
        <v>39234</v>
      </c>
      <c r="B111">
        <v>1</v>
      </c>
      <c r="C111">
        <v>6</v>
      </c>
      <c r="D111" s="9">
        <v>10</v>
      </c>
      <c r="E111" t="s">
        <v>86</v>
      </c>
      <c r="H111" s="51">
        <f t="shared" si="1"/>
        <v>43166.28</v>
      </c>
    </row>
    <row r="112" spans="1:8" ht="13" x14ac:dyDescent="0.3">
      <c r="A112" s="2">
        <v>39234</v>
      </c>
      <c r="B112">
        <v>1</v>
      </c>
      <c r="C112">
        <v>6</v>
      </c>
      <c r="D112" s="9">
        <v>15</v>
      </c>
      <c r="E112" t="s">
        <v>110</v>
      </c>
      <c r="H112" s="51">
        <f t="shared" si="1"/>
        <v>43181.279999999999</v>
      </c>
    </row>
    <row r="113" spans="1:8" ht="13" x14ac:dyDescent="0.3">
      <c r="A113" s="2">
        <v>39260</v>
      </c>
      <c r="B113">
        <v>1</v>
      </c>
      <c r="C113">
        <v>6</v>
      </c>
      <c r="D113" s="9">
        <v>200</v>
      </c>
      <c r="E113" t="s">
        <v>14</v>
      </c>
      <c r="H113" s="51">
        <f t="shared" si="1"/>
        <v>43381.279999999999</v>
      </c>
    </row>
    <row r="114" spans="1:8" ht="13" x14ac:dyDescent="0.3">
      <c r="A114" s="2">
        <v>39261</v>
      </c>
      <c r="B114">
        <v>1</v>
      </c>
      <c r="C114">
        <v>6</v>
      </c>
      <c r="D114" s="9">
        <v>3650</v>
      </c>
      <c r="E114" t="s">
        <v>47</v>
      </c>
      <c r="H114" s="51">
        <f t="shared" si="1"/>
        <v>47031.28</v>
      </c>
    </row>
    <row r="115" spans="1:8" ht="13" x14ac:dyDescent="0.3">
      <c r="A115" s="2">
        <v>39265</v>
      </c>
      <c r="B115">
        <v>3</v>
      </c>
      <c r="C115">
        <v>7</v>
      </c>
      <c r="D115" s="9">
        <v>10</v>
      </c>
      <c r="E115" t="s">
        <v>86</v>
      </c>
      <c r="H115" s="51">
        <f t="shared" si="1"/>
        <v>47041.279999999999</v>
      </c>
    </row>
    <row r="116" spans="1:8" ht="13" x14ac:dyDescent="0.3">
      <c r="A116" s="2">
        <v>39268</v>
      </c>
      <c r="B116">
        <v>3</v>
      </c>
      <c r="C116">
        <v>7</v>
      </c>
      <c r="D116" s="9">
        <v>450</v>
      </c>
      <c r="E116" t="s">
        <v>40</v>
      </c>
      <c r="H116" s="51">
        <f t="shared" si="1"/>
        <v>47491.28</v>
      </c>
    </row>
    <row r="117" spans="1:8" ht="13" x14ac:dyDescent="0.3">
      <c r="A117" s="2">
        <v>39272</v>
      </c>
      <c r="B117">
        <v>2</v>
      </c>
      <c r="C117">
        <v>7</v>
      </c>
      <c r="D117" s="9">
        <v>65</v>
      </c>
      <c r="E117" t="s">
        <v>90</v>
      </c>
      <c r="H117" s="51">
        <f t="shared" si="1"/>
        <v>47556.28</v>
      </c>
    </row>
    <row r="118" spans="1:8" ht="13" x14ac:dyDescent="0.3">
      <c r="A118" s="2">
        <v>39276</v>
      </c>
      <c r="B118">
        <v>2</v>
      </c>
      <c r="C118">
        <v>7</v>
      </c>
      <c r="D118" s="9">
        <v>100</v>
      </c>
      <c r="E118" t="s">
        <v>99</v>
      </c>
      <c r="H118" s="51">
        <f t="shared" si="1"/>
        <v>47656.28</v>
      </c>
    </row>
    <row r="119" spans="1:8" ht="13" x14ac:dyDescent="0.3">
      <c r="A119" s="2">
        <v>39276</v>
      </c>
      <c r="B119">
        <v>2</v>
      </c>
      <c r="C119">
        <v>7</v>
      </c>
      <c r="D119" s="9">
        <v>11.72</v>
      </c>
      <c r="E119" t="s">
        <v>15</v>
      </c>
      <c r="H119" s="51">
        <f t="shared" si="1"/>
        <v>47668</v>
      </c>
    </row>
    <row r="120" spans="1:8" ht="13" x14ac:dyDescent="0.3">
      <c r="A120" s="2">
        <v>39280</v>
      </c>
      <c r="B120">
        <v>1</v>
      </c>
      <c r="C120">
        <v>7</v>
      </c>
      <c r="D120" s="9">
        <v>4000</v>
      </c>
      <c r="E120" t="s">
        <v>42</v>
      </c>
      <c r="H120" s="51">
        <f t="shared" si="1"/>
        <v>51668</v>
      </c>
    </row>
    <row r="121" spans="1:8" ht="13" x14ac:dyDescent="0.3">
      <c r="A121" s="2">
        <v>39294</v>
      </c>
      <c r="B121">
        <v>1</v>
      </c>
      <c r="C121">
        <v>7</v>
      </c>
      <c r="D121" s="9">
        <v>400</v>
      </c>
      <c r="E121" t="s">
        <v>46</v>
      </c>
      <c r="H121" s="51">
        <f t="shared" si="1"/>
        <v>52068</v>
      </c>
    </row>
    <row r="122" spans="1:8" ht="13" x14ac:dyDescent="0.3">
      <c r="A122" s="2">
        <v>39295</v>
      </c>
      <c r="B122">
        <v>2</v>
      </c>
      <c r="C122">
        <v>8</v>
      </c>
      <c r="D122" s="9">
        <v>10</v>
      </c>
      <c r="E122" t="s">
        <v>86</v>
      </c>
      <c r="H122" s="51">
        <f t="shared" si="1"/>
        <v>52078</v>
      </c>
    </row>
    <row r="123" spans="1:8" ht="13" x14ac:dyDescent="0.3">
      <c r="A123" s="2">
        <v>39296</v>
      </c>
      <c r="B123">
        <v>2</v>
      </c>
      <c r="C123">
        <v>8</v>
      </c>
      <c r="D123" s="9">
        <v>25</v>
      </c>
      <c r="E123" t="s">
        <v>81</v>
      </c>
      <c r="H123" s="51">
        <f t="shared" si="1"/>
        <v>52103</v>
      </c>
    </row>
    <row r="124" spans="1:8" ht="13" x14ac:dyDescent="0.3">
      <c r="A124" s="2">
        <v>39304</v>
      </c>
      <c r="B124">
        <v>2</v>
      </c>
      <c r="C124">
        <v>8</v>
      </c>
      <c r="D124" s="9">
        <v>10</v>
      </c>
      <c r="E124" t="s">
        <v>70</v>
      </c>
      <c r="H124" s="51">
        <f t="shared" si="1"/>
        <v>52113</v>
      </c>
    </row>
    <row r="125" spans="1:8" ht="13" x14ac:dyDescent="0.3">
      <c r="A125" s="2">
        <v>39316</v>
      </c>
      <c r="B125">
        <v>1</v>
      </c>
      <c r="C125">
        <v>8</v>
      </c>
      <c r="D125" s="9">
        <v>50</v>
      </c>
      <c r="E125" t="s">
        <v>65</v>
      </c>
      <c r="H125" s="51">
        <f t="shared" si="1"/>
        <v>52163</v>
      </c>
    </row>
    <row r="126" spans="1:8" ht="13" x14ac:dyDescent="0.3">
      <c r="A126" s="2">
        <v>39322</v>
      </c>
      <c r="B126">
        <v>1</v>
      </c>
      <c r="C126">
        <v>8</v>
      </c>
      <c r="D126" s="9">
        <v>50</v>
      </c>
      <c r="E126" t="s">
        <v>89</v>
      </c>
      <c r="H126" s="51">
        <f t="shared" si="1"/>
        <v>52213</v>
      </c>
    </row>
    <row r="127" spans="1:8" ht="13" x14ac:dyDescent="0.3">
      <c r="A127" s="2">
        <v>39325</v>
      </c>
      <c r="B127">
        <v>1</v>
      </c>
      <c r="C127">
        <v>8</v>
      </c>
      <c r="D127" s="9">
        <v>15</v>
      </c>
      <c r="E127" t="s">
        <v>110</v>
      </c>
      <c r="H127" s="51">
        <f t="shared" si="1"/>
        <v>52228</v>
      </c>
    </row>
    <row r="128" spans="1:8" ht="13" x14ac:dyDescent="0.3">
      <c r="A128" s="2">
        <v>39328</v>
      </c>
      <c r="B128">
        <v>2</v>
      </c>
      <c r="C128">
        <v>9</v>
      </c>
      <c r="D128" s="9">
        <v>10</v>
      </c>
      <c r="E128" t="s">
        <v>86</v>
      </c>
      <c r="H128" s="51">
        <f t="shared" si="1"/>
        <v>52238</v>
      </c>
    </row>
    <row r="129" spans="1:8" ht="13" x14ac:dyDescent="0.3">
      <c r="A129" s="2">
        <v>39328</v>
      </c>
      <c r="B129">
        <v>2</v>
      </c>
      <c r="C129">
        <v>9</v>
      </c>
      <c r="D129" s="9">
        <v>100</v>
      </c>
      <c r="E129" t="s">
        <v>179</v>
      </c>
      <c r="H129" s="51">
        <f t="shared" si="1"/>
        <v>52338</v>
      </c>
    </row>
    <row r="130" spans="1:8" ht="13" x14ac:dyDescent="0.3">
      <c r="A130" s="2">
        <v>39338</v>
      </c>
      <c r="B130">
        <v>1</v>
      </c>
      <c r="C130">
        <v>9</v>
      </c>
      <c r="D130" s="9">
        <v>2000</v>
      </c>
      <c r="E130" t="s">
        <v>180</v>
      </c>
      <c r="H130" s="51">
        <f t="shared" si="1"/>
        <v>54338</v>
      </c>
    </row>
    <row r="131" spans="1:8" ht="13" x14ac:dyDescent="0.3">
      <c r="A131" s="2">
        <v>39344</v>
      </c>
      <c r="B131">
        <v>1</v>
      </c>
      <c r="C131">
        <v>9</v>
      </c>
      <c r="D131" s="9">
        <v>100</v>
      </c>
      <c r="E131" t="s">
        <v>182</v>
      </c>
      <c r="H131" s="51">
        <f t="shared" si="1"/>
        <v>54438</v>
      </c>
    </row>
    <row r="132" spans="1:8" ht="13" x14ac:dyDescent="0.3">
      <c r="A132" s="2">
        <v>39356</v>
      </c>
      <c r="B132">
        <v>2</v>
      </c>
      <c r="C132">
        <v>10</v>
      </c>
      <c r="D132" s="9">
        <v>10</v>
      </c>
      <c r="E132" t="s">
        <v>86</v>
      </c>
      <c r="H132" s="51">
        <f t="shared" ref="H132:H195" si="2">+H131+D132</f>
        <v>54448</v>
      </c>
    </row>
    <row r="133" spans="1:8" ht="13" x14ac:dyDescent="0.3">
      <c r="A133" s="2">
        <v>39358</v>
      </c>
      <c r="B133">
        <v>2</v>
      </c>
      <c r="C133">
        <v>10</v>
      </c>
      <c r="D133" s="9">
        <v>250</v>
      </c>
      <c r="E133" t="s">
        <v>79</v>
      </c>
      <c r="H133" s="51">
        <f t="shared" si="2"/>
        <v>54698</v>
      </c>
    </row>
    <row r="134" spans="1:8" ht="13" x14ac:dyDescent="0.3">
      <c r="A134" s="2">
        <v>39367</v>
      </c>
      <c r="B134">
        <v>1</v>
      </c>
      <c r="C134">
        <v>10</v>
      </c>
      <c r="D134" s="9">
        <v>15.34</v>
      </c>
      <c r="E134" t="s">
        <v>15</v>
      </c>
      <c r="H134" s="51">
        <f t="shared" si="2"/>
        <v>54713.34</v>
      </c>
    </row>
    <row r="135" spans="1:8" ht="13" x14ac:dyDescent="0.3">
      <c r="A135" s="2">
        <v>39387</v>
      </c>
      <c r="B135">
        <v>3</v>
      </c>
      <c r="C135">
        <v>11</v>
      </c>
      <c r="D135" s="9">
        <v>10</v>
      </c>
      <c r="E135" t="s">
        <v>86</v>
      </c>
      <c r="H135" s="51">
        <f t="shared" si="2"/>
        <v>54723.34</v>
      </c>
    </row>
    <row r="136" spans="1:8" ht="13" x14ac:dyDescent="0.3">
      <c r="A136" s="2">
        <v>39393</v>
      </c>
      <c r="B136">
        <v>3</v>
      </c>
      <c r="C136">
        <v>11</v>
      </c>
      <c r="D136" s="9">
        <v>25</v>
      </c>
      <c r="E136" t="s">
        <v>69</v>
      </c>
      <c r="H136" s="51">
        <f t="shared" si="2"/>
        <v>54748.34</v>
      </c>
    </row>
    <row r="137" spans="1:8" ht="13" x14ac:dyDescent="0.3">
      <c r="A137" s="2">
        <v>39395</v>
      </c>
      <c r="B137">
        <v>3</v>
      </c>
      <c r="C137">
        <v>11</v>
      </c>
      <c r="D137" s="9">
        <v>250</v>
      </c>
      <c r="E137" t="s">
        <v>184</v>
      </c>
      <c r="H137" s="51">
        <f t="shared" si="2"/>
        <v>54998.34</v>
      </c>
    </row>
    <row r="138" spans="1:8" ht="13" x14ac:dyDescent="0.3">
      <c r="A138" s="2">
        <v>39399</v>
      </c>
      <c r="B138">
        <v>2</v>
      </c>
      <c r="C138">
        <v>11</v>
      </c>
      <c r="D138" s="9">
        <v>20</v>
      </c>
      <c r="E138" t="s">
        <v>72</v>
      </c>
      <c r="H138" s="51">
        <f t="shared" si="2"/>
        <v>55018.34</v>
      </c>
    </row>
    <row r="139" spans="1:8" ht="13" x14ac:dyDescent="0.3">
      <c r="A139" s="2">
        <v>39407</v>
      </c>
      <c r="B139">
        <v>2</v>
      </c>
      <c r="C139">
        <v>11</v>
      </c>
      <c r="D139" s="9">
        <v>25</v>
      </c>
      <c r="E139" t="s">
        <v>81</v>
      </c>
      <c r="H139" s="51">
        <f t="shared" si="2"/>
        <v>55043.34</v>
      </c>
    </row>
    <row r="140" spans="1:8" ht="13" x14ac:dyDescent="0.3">
      <c r="A140" s="2">
        <v>39408</v>
      </c>
      <c r="B140">
        <v>2</v>
      </c>
      <c r="C140">
        <v>11</v>
      </c>
      <c r="D140" s="9">
        <v>250</v>
      </c>
      <c r="E140" t="s">
        <v>185</v>
      </c>
      <c r="H140" s="51">
        <f t="shared" si="2"/>
        <v>55293.34</v>
      </c>
    </row>
    <row r="141" spans="1:8" ht="13" x14ac:dyDescent="0.3">
      <c r="A141" s="2">
        <v>39412</v>
      </c>
      <c r="B141">
        <v>2</v>
      </c>
      <c r="C141">
        <v>11</v>
      </c>
      <c r="D141" s="9">
        <v>15</v>
      </c>
      <c r="E141" t="s">
        <v>110</v>
      </c>
      <c r="H141" s="51">
        <f t="shared" si="2"/>
        <v>55308.34</v>
      </c>
    </row>
    <row r="142" spans="1:8" ht="13" x14ac:dyDescent="0.3">
      <c r="A142" s="2">
        <v>39412</v>
      </c>
      <c r="B142">
        <v>1</v>
      </c>
      <c r="C142">
        <v>11</v>
      </c>
      <c r="D142" s="9">
        <v>100</v>
      </c>
      <c r="E142" t="s">
        <v>275</v>
      </c>
      <c r="H142" s="51">
        <f t="shared" si="2"/>
        <v>55408.34</v>
      </c>
    </row>
    <row r="143" spans="1:8" ht="13" x14ac:dyDescent="0.3">
      <c r="A143" s="2">
        <v>39413</v>
      </c>
      <c r="B143">
        <v>1</v>
      </c>
      <c r="C143">
        <v>11</v>
      </c>
      <c r="D143" s="9">
        <v>250</v>
      </c>
      <c r="E143" t="s">
        <v>184</v>
      </c>
      <c r="H143" s="51">
        <f t="shared" si="2"/>
        <v>55658.34</v>
      </c>
    </row>
    <row r="144" spans="1:8" ht="13" x14ac:dyDescent="0.3">
      <c r="A144" s="2">
        <v>39419</v>
      </c>
      <c r="B144">
        <v>4</v>
      </c>
      <c r="C144">
        <v>12</v>
      </c>
      <c r="D144" s="9">
        <v>10</v>
      </c>
      <c r="E144" t="s">
        <v>86</v>
      </c>
      <c r="H144" s="51">
        <f t="shared" si="2"/>
        <v>55668.34</v>
      </c>
    </row>
    <row r="145" spans="1:8" ht="13" x14ac:dyDescent="0.3">
      <c r="A145" s="2">
        <v>39419</v>
      </c>
      <c r="B145">
        <v>4</v>
      </c>
      <c r="C145">
        <v>12</v>
      </c>
      <c r="D145" s="9">
        <v>50</v>
      </c>
      <c r="E145" t="s">
        <v>85</v>
      </c>
      <c r="H145" s="51">
        <f t="shared" si="2"/>
        <v>55718.34</v>
      </c>
    </row>
    <row r="146" spans="1:8" ht="13" x14ac:dyDescent="0.3">
      <c r="A146" s="2">
        <v>39420</v>
      </c>
      <c r="B146">
        <v>4</v>
      </c>
      <c r="C146">
        <v>12</v>
      </c>
      <c r="D146" s="9">
        <v>200</v>
      </c>
      <c r="E146" t="s">
        <v>103</v>
      </c>
      <c r="H146" s="51">
        <f t="shared" si="2"/>
        <v>55918.34</v>
      </c>
    </row>
    <row r="147" spans="1:8" ht="13" x14ac:dyDescent="0.3">
      <c r="A147" s="2">
        <v>39423</v>
      </c>
      <c r="B147">
        <v>4</v>
      </c>
      <c r="C147">
        <v>12</v>
      </c>
      <c r="D147" s="9">
        <v>150</v>
      </c>
      <c r="E147" t="s">
        <v>106</v>
      </c>
      <c r="H147" s="51">
        <f t="shared" si="2"/>
        <v>56068.34</v>
      </c>
    </row>
    <row r="148" spans="1:8" ht="13" x14ac:dyDescent="0.3">
      <c r="A148" s="2">
        <v>39426</v>
      </c>
      <c r="B148">
        <v>3</v>
      </c>
      <c r="C148">
        <v>12</v>
      </c>
      <c r="D148" s="9">
        <v>3650</v>
      </c>
      <c r="E148" t="s">
        <v>47</v>
      </c>
      <c r="H148" s="51">
        <f t="shared" si="2"/>
        <v>59718.34</v>
      </c>
    </row>
    <row r="149" spans="1:8" ht="13" x14ac:dyDescent="0.3">
      <c r="A149" s="2">
        <v>39427</v>
      </c>
      <c r="B149">
        <v>3</v>
      </c>
      <c r="C149">
        <v>12</v>
      </c>
      <c r="D149" s="9">
        <v>3000</v>
      </c>
      <c r="E149" t="s">
        <v>180</v>
      </c>
      <c r="H149" s="51">
        <f t="shared" si="2"/>
        <v>62718.34</v>
      </c>
    </row>
    <row r="150" spans="1:8" ht="13" x14ac:dyDescent="0.3">
      <c r="A150" s="2">
        <v>39428</v>
      </c>
      <c r="B150">
        <v>3</v>
      </c>
      <c r="C150">
        <v>12</v>
      </c>
      <c r="D150" s="9">
        <v>50</v>
      </c>
      <c r="E150" t="s">
        <v>188</v>
      </c>
      <c r="F150" t="s">
        <v>276</v>
      </c>
      <c r="H150" s="51">
        <f t="shared" si="2"/>
        <v>62768.34</v>
      </c>
    </row>
    <row r="151" spans="1:8" ht="13" x14ac:dyDescent="0.3">
      <c r="A151" s="2">
        <v>39428</v>
      </c>
      <c r="B151">
        <v>3</v>
      </c>
      <c r="C151">
        <v>12</v>
      </c>
      <c r="D151" s="9">
        <v>1950</v>
      </c>
      <c r="E151" t="s">
        <v>188</v>
      </c>
      <c r="F151" t="s">
        <v>276</v>
      </c>
      <c r="H151" s="51">
        <f t="shared" si="2"/>
        <v>64718.34</v>
      </c>
    </row>
    <row r="152" spans="1:8" ht="13" x14ac:dyDescent="0.3">
      <c r="A152" s="2">
        <v>39428</v>
      </c>
      <c r="B152">
        <v>3</v>
      </c>
      <c r="C152">
        <v>12</v>
      </c>
      <c r="D152" s="9">
        <v>100</v>
      </c>
      <c r="E152" t="s">
        <v>99</v>
      </c>
      <c r="H152" s="51">
        <f t="shared" si="2"/>
        <v>64818.34</v>
      </c>
    </row>
    <row r="153" spans="1:8" ht="13" x14ac:dyDescent="0.3">
      <c r="A153" s="2">
        <v>39433</v>
      </c>
      <c r="B153">
        <v>2</v>
      </c>
      <c r="C153">
        <v>12</v>
      </c>
      <c r="D153" s="9">
        <v>60</v>
      </c>
      <c r="E153" t="s">
        <v>93</v>
      </c>
      <c r="H153" s="51">
        <f t="shared" si="2"/>
        <v>64878.34</v>
      </c>
    </row>
    <row r="154" spans="1:8" ht="13" x14ac:dyDescent="0.3">
      <c r="A154" s="2">
        <v>39436</v>
      </c>
      <c r="B154">
        <v>2</v>
      </c>
      <c r="C154">
        <v>12</v>
      </c>
      <c r="D154" s="9">
        <v>50</v>
      </c>
      <c r="E154" t="s">
        <v>193</v>
      </c>
      <c r="H154" s="51">
        <f t="shared" si="2"/>
        <v>64928.34</v>
      </c>
    </row>
    <row r="155" spans="1:8" ht="13" x14ac:dyDescent="0.3">
      <c r="A155" s="2">
        <v>39444</v>
      </c>
      <c r="B155">
        <v>1</v>
      </c>
      <c r="C155">
        <v>12</v>
      </c>
      <c r="D155" s="9">
        <v>25</v>
      </c>
      <c r="E155" t="s">
        <v>194</v>
      </c>
      <c r="H155" s="51">
        <f t="shared" si="2"/>
        <v>64953.34</v>
      </c>
    </row>
    <row r="156" spans="1:8" ht="13" x14ac:dyDescent="0.3">
      <c r="A156" s="2">
        <v>39447</v>
      </c>
      <c r="B156">
        <v>1</v>
      </c>
      <c r="C156">
        <v>12</v>
      </c>
      <c r="D156" s="9">
        <v>75</v>
      </c>
      <c r="E156" t="s">
        <v>195</v>
      </c>
      <c r="H156" s="51">
        <f t="shared" si="2"/>
        <v>65028.34</v>
      </c>
    </row>
    <row r="157" spans="1:8" s="1" customFormat="1" ht="13" x14ac:dyDescent="0.3">
      <c r="A157" s="52">
        <v>39447</v>
      </c>
      <c r="B157" s="1">
        <v>1</v>
      </c>
      <c r="C157" s="1">
        <v>12</v>
      </c>
      <c r="D157" s="53">
        <v>100</v>
      </c>
      <c r="E157" s="1" t="s">
        <v>277</v>
      </c>
      <c r="H157" s="51">
        <f t="shared" si="2"/>
        <v>65128.34</v>
      </c>
    </row>
    <row r="158" spans="1:8" ht="13" x14ac:dyDescent="0.3">
      <c r="A158" s="2">
        <v>39449</v>
      </c>
      <c r="B158">
        <v>5</v>
      </c>
      <c r="C158">
        <v>1</v>
      </c>
      <c r="D158" s="9">
        <v>10</v>
      </c>
      <c r="E158" t="s">
        <v>86</v>
      </c>
      <c r="H158" s="51">
        <f t="shared" si="2"/>
        <v>65138.34</v>
      </c>
    </row>
    <row r="159" spans="1:8" ht="13" x14ac:dyDescent="0.3">
      <c r="A159" s="2">
        <v>39454</v>
      </c>
      <c r="B159">
        <v>4</v>
      </c>
      <c r="C159">
        <v>1</v>
      </c>
      <c r="D159" s="9">
        <v>30</v>
      </c>
      <c r="E159" t="s">
        <v>278</v>
      </c>
      <c r="H159" s="51">
        <f t="shared" si="2"/>
        <v>65168.34</v>
      </c>
    </row>
    <row r="160" spans="1:8" ht="13" x14ac:dyDescent="0.3">
      <c r="A160" s="2">
        <v>39456</v>
      </c>
      <c r="B160">
        <v>4</v>
      </c>
      <c r="C160">
        <v>1</v>
      </c>
      <c r="D160" s="9">
        <v>25</v>
      </c>
      <c r="E160" t="s">
        <v>279</v>
      </c>
      <c r="H160" s="51">
        <f t="shared" si="2"/>
        <v>65193.34</v>
      </c>
    </row>
    <row r="161" spans="1:8" ht="13" x14ac:dyDescent="0.3">
      <c r="A161" s="2">
        <v>39457</v>
      </c>
      <c r="B161">
        <v>3</v>
      </c>
      <c r="C161">
        <v>1</v>
      </c>
      <c r="D161" s="9">
        <v>100</v>
      </c>
      <c r="E161" t="s">
        <v>199</v>
      </c>
      <c r="H161" s="51">
        <f t="shared" si="2"/>
        <v>65293.34</v>
      </c>
    </row>
    <row r="162" spans="1:8" ht="13" x14ac:dyDescent="0.3">
      <c r="A162" s="2">
        <v>39458</v>
      </c>
      <c r="B162">
        <v>3</v>
      </c>
      <c r="C162">
        <v>1</v>
      </c>
      <c r="D162" s="9">
        <v>12.24</v>
      </c>
      <c r="E162" t="s">
        <v>15</v>
      </c>
      <c r="H162" s="51">
        <f t="shared" si="2"/>
        <v>65305.579999999994</v>
      </c>
    </row>
    <row r="163" spans="1:8" ht="13" x14ac:dyDescent="0.3">
      <c r="A163" s="2">
        <v>39462</v>
      </c>
      <c r="B163">
        <v>3</v>
      </c>
      <c r="C163">
        <v>1</v>
      </c>
      <c r="D163" s="9">
        <v>50</v>
      </c>
      <c r="E163" t="s">
        <v>94</v>
      </c>
      <c r="H163" s="51">
        <f t="shared" si="2"/>
        <v>65355.579999999994</v>
      </c>
    </row>
    <row r="164" spans="1:8" ht="13" x14ac:dyDescent="0.3">
      <c r="A164" s="2">
        <v>39464</v>
      </c>
      <c r="B164">
        <v>3</v>
      </c>
      <c r="C164">
        <v>1</v>
      </c>
      <c r="D164" s="9">
        <v>2000</v>
      </c>
      <c r="E164" t="s">
        <v>200</v>
      </c>
      <c r="H164" s="51">
        <f t="shared" si="2"/>
        <v>67355.579999999987</v>
      </c>
    </row>
    <row r="165" spans="1:8" ht="13" x14ac:dyDescent="0.3">
      <c r="A165" s="2">
        <v>39469</v>
      </c>
      <c r="B165">
        <v>22</v>
      </c>
      <c r="C165">
        <v>1</v>
      </c>
      <c r="D165" s="9">
        <v>10</v>
      </c>
      <c r="E165" t="s">
        <v>70</v>
      </c>
      <c r="H165" s="51">
        <f t="shared" si="2"/>
        <v>67365.579999999987</v>
      </c>
    </row>
    <row r="166" spans="1:8" ht="13" x14ac:dyDescent="0.3">
      <c r="A166" s="2">
        <v>39475</v>
      </c>
      <c r="B166">
        <v>2</v>
      </c>
      <c r="C166">
        <v>1</v>
      </c>
      <c r="D166" s="9">
        <v>100</v>
      </c>
      <c r="E166" t="s">
        <v>101</v>
      </c>
      <c r="F166" s="2"/>
      <c r="H166" s="51">
        <f t="shared" si="2"/>
        <v>67465.579999999987</v>
      </c>
    </row>
    <row r="167" spans="1:8" ht="13" x14ac:dyDescent="0.3">
      <c r="A167" s="2">
        <v>39477</v>
      </c>
      <c r="B167">
        <v>1</v>
      </c>
      <c r="C167">
        <v>1</v>
      </c>
      <c r="D167" s="9">
        <v>25</v>
      </c>
      <c r="E167" t="s">
        <v>204</v>
      </c>
      <c r="H167" s="51">
        <f t="shared" si="2"/>
        <v>67490.579999999987</v>
      </c>
    </row>
    <row r="168" spans="1:8" ht="13" x14ac:dyDescent="0.3">
      <c r="A168" s="2">
        <v>39479</v>
      </c>
      <c r="B168">
        <v>4</v>
      </c>
      <c r="C168">
        <v>2</v>
      </c>
      <c r="D168" s="9">
        <v>10</v>
      </c>
      <c r="E168" t="s">
        <v>86</v>
      </c>
      <c r="H168" s="51">
        <f t="shared" si="2"/>
        <v>67500.579999999987</v>
      </c>
    </row>
    <row r="169" spans="1:8" ht="13" x14ac:dyDescent="0.3">
      <c r="A169" s="2">
        <v>39479</v>
      </c>
      <c r="B169">
        <v>4</v>
      </c>
      <c r="C169">
        <v>2</v>
      </c>
      <c r="D169" s="9">
        <v>25</v>
      </c>
      <c r="E169" t="s">
        <v>83</v>
      </c>
      <c r="H169" s="51">
        <f t="shared" si="2"/>
        <v>67525.579999999987</v>
      </c>
    </row>
    <row r="170" spans="1:8" ht="13" x14ac:dyDescent="0.3">
      <c r="A170" s="2">
        <v>39482</v>
      </c>
      <c r="B170">
        <v>3</v>
      </c>
      <c r="C170">
        <v>2</v>
      </c>
      <c r="D170" s="9">
        <v>25</v>
      </c>
      <c r="E170" t="s">
        <v>71</v>
      </c>
      <c r="H170" s="51">
        <f t="shared" si="2"/>
        <v>67550.579999999987</v>
      </c>
    </row>
    <row r="171" spans="1:8" ht="13" x14ac:dyDescent="0.3">
      <c r="A171" s="2">
        <v>39503</v>
      </c>
      <c r="B171">
        <v>1</v>
      </c>
      <c r="C171">
        <v>2</v>
      </c>
      <c r="D171" s="9">
        <v>20</v>
      </c>
      <c r="E171" t="s">
        <v>210</v>
      </c>
      <c r="H171" s="51">
        <f t="shared" si="2"/>
        <v>67570.579999999987</v>
      </c>
    </row>
    <row r="172" spans="1:8" ht="13" x14ac:dyDescent="0.3">
      <c r="A172" s="2">
        <v>39503</v>
      </c>
      <c r="B172">
        <v>2</v>
      </c>
      <c r="C172">
        <v>2</v>
      </c>
      <c r="D172" s="9">
        <v>20</v>
      </c>
      <c r="E172" t="s">
        <v>211</v>
      </c>
      <c r="H172" s="51">
        <f t="shared" si="2"/>
        <v>67590.579999999987</v>
      </c>
    </row>
    <row r="173" spans="1:8" ht="13" x14ac:dyDescent="0.3">
      <c r="A173" s="2">
        <v>39503</v>
      </c>
      <c r="B173">
        <v>1</v>
      </c>
      <c r="C173">
        <v>2</v>
      </c>
      <c r="D173" s="9">
        <v>50</v>
      </c>
      <c r="E173" t="s">
        <v>212</v>
      </c>
      <c r="H173" s="51">
        <f t="shared" si="2"/>
        <v>67640.579999999987</v>
      </c>
    </row>
    <row r="174" spans="1:8" ht="13" x14ac:dyDescent="0.3">
      <c r="A174" s="2">
        <v>39506</v>
      </c>
      <c r="B174">
        <v>1</v>
      </c>
      <c r="C174">
        <v>2</v>
      </c>
      <c r="D174" s="9">
        <v>1100</v>
      </c>
      <c r="E174" t="s">
        <v>213</v>
      </c>
      <c r="H174" s="51">
        <f t="shared" si="2"/>
        <v>68740.579999999987</v>
      </c>
    </row>
    <row r="175" spans="1:8" ht="13" x14ac:dyDescent="0.3">
      <c r="A175" s="2">
        <v>39508</v>
      </c>
      <c r="B175">
        <v>3</v>
      </c>
      <c r="C175">
        <v>3</v>
      </c>
      <c r="D175" s="9">
        <v>20</v>
      </c>
      <c r="E175" t="s">
        <v>214</v>
      </c>
      <c r="H175" s="51">
        <f t="shared" si="2"/>
        <v>68760.579999999987</v>
      </c>
    </row>
    <row r="176" spans="1:8" ht="13" x14ac:dyDescent="0.3">
      <c r="A176" s="2">
        <v>39510</v>
      </c>
      <c r="B176">
        <v>3</v>
      </c>
      <c r="C176">
        <v>3</v>
      </c>
      <c r="D176" s="9">
        <v>10</v>
      </c>
      <c r="E176" t="s">
        <v>86</v>
      </c>
      <c r="H176" s="51">
        <f t="shared" si="2"/>
        <v>68770.579999999987</v>
      </c>
    </row>
    <row r="177" spans="1:8" ht="13" x14ac:dyDescent="0.3">
      <c r="A177" s="2">
        <v>39517</v>
      </c>
      <c r="B177">
        <v>3</v>
      </c>
      <c r="C177">
        <v>3</v>
      </c>
      <c r="D177" s="9">
        <v>100</v>
      </c>
      <c r="E177" t="s">
        <v>68</v>
      </c>
      <c r="H177" s="51">
        <f t="shared" si="2"/>
        <v>68870.579999999987</v>
      </c>
    </row>
    <row r="178" spans="1:8" ht="13" x14ac:dyDescent="0.3">
      <c r="A178" s="2">
        <v>39517</v>
      </c>
      <c r="B178">
        <v>3</v>
      </c>
      <c r="C178">
        <v>3</v>
      </c>
      <c r="D178" s="9">
        <v>25</v>
      </c>
      <c r="E178" t="s">
        <v>215</v>
      </c>
      <c r="H178" s="51">
        <f t="shared" si="2"/>
        <v>68895.579999999987</v>
      </c>
    </row>
    <row r="179" spans="1:8" ht="13" x14ac:dyDescent="0.3">
      <c r="A179" s="2">
        <v>39517</v>
      </c>
      <c r="B179">
        <v>3</v>
      </c>
      <c r="C179">
        <v>3</v>
      </c>
      <c r="D179" s="9">
        <v>15</v>
      </c>
      <c r="E179" t="s">
        <v>110</v>
      </c>
      <c r="H179" s="51">
        <f t="shared" si="2"/>
        <v>68910.579999999987</v>
      </c>
    </row>
    <row r="180" spans="1:8" ht="13" x14ac:dyDescent="0.3">
      <c r="A180" s="2">
        <v>39518</v>
      </c>
      <c r="B180">
        <v>2</v>
      </c>
      <c r="C180">
        <v>3</v>
      </c>
      <c r="D180" s="9">
        <v>100</v>
      </c>
      <c r="E180" t="s">
        <v>216</v>
      </c>
      <c r="H180" s="51">
        <f t="shared" si="2"/>
        <v>69010.579999999987</v>
      </c>
    </row>
    <row r="181" spans="1:8" ht="13" x14ac:dyDescent="0.3">
      <c r="A181" s="2">
        <v>39532</v>
      </c>
      <c r="B181">
        <v>2</v>
      </c>
      <c r="C181">
        <v>3</v>
      </c>
      <c r="D181" s="9">
        <v>25</v>
      </c>
      <c r="E181" t="s">
        <v>218</v>
      </c>
      <c r="H181" s="51">
        <f t="shared" si="2"/>
        <v>69035.579999999987</v>
      </c>
    </row>
    <row r="182" spans="1:8" ht="13" x14ac:dyDescent="0.3">
      <c r="A182" s="2">
        <v>39534</v>
      </c>
      <c r="B182">
        <v>2</v>
      </c>
      <c r="C182">
        <v>3</v>
      </c>
      <c r="D182" s="9">
        <v>30</v>
      </c>
      <c r="E182" t="s">
        <v>90</v>
      </c>
      <c r="H182" s="51">
        <f t="shared" si="2"/>
        <v>69065.579999999987</v>
      </c>
    </row>
    <row r="183" spans="1:8" ht="13" x14ac:dyDescent="0.3">
      <c r="A183" s="2">
        <v>39535</v>
      </c>
      <c r="B183">
        <v>1</v>
      </c>
      <c r="C183">
        <v>3</v>
      </c>
      <c r="D183" s="9">
        <v>75</v>
      </c>
      <c r="E183" t="s">
        <v>77</v>
      </c>
      <c r="H183" s="51">
        <f t="shared" si="2"/>
        <v>69140.579999999987</v>
      </c>
    </row>
    <row r="184" spans="1:8" ht="13" x14ac:dyDescent="0.3">
      <c r="A184" s="2">
        <v>39539</v>
      </c>
      <c r="B184">
        <v>2</v>
      </c>
      <c r="C184">
        <v>4</v>
      </c>
      <c r="D184" s="9">
        <v>10</v>
      </c>
      <c r="E184" t="s">
        <v>86</v>
      </c>
      <c r="H184" s="51">
        <f t="shared" si="2"/>
        <v>69150.579999999987</v>
      </c>
    </row>
    <row r="185" spans="1:8" ht="13" x14ac:dyDescent="0.3">
      <c r="A185" s="2">
        <v>39542</v>
      </c>
      <c r="B185">
        <v>2</v>
      </c>
      <c r="C185">
        <v>4</v>
      </c>
      <c r="D185" s="9">
        <v>25</v>
      </c>
      <c r="E185" t="s">
        <v>95</v>
      </c>
      <c r="H185" s="51">
        <f t="shared" si="2"/>
        <v>69175.579999999987</v>
      </c>
    </row>
    <row r="186" spans="1:8" ht="13" x14ac:dyDescent="0.3">
      <c r="A186" s="2">
        <v>39549</v>
      </c>
      <c r="B186">
        <v>2</v>
      </c>
      <c r="C186">
        <v>4</v>
      </c>
      <c r="D186" s="9">
        <v>9.89</v>
      </c>
      <c r="E186" t="s">
        <v>15</v>
      </c>
      <c r="H186" s="51">
        <f t="shared" si="2"/>
        <v>69185.469999999987</v>
      </c>
    </row>
    <row r="187" spans="1:8" ht="13" x14ac:dyDescent="0.3">
      <c r="A187" s="2">
        <v>39559</v>
      </c>
      <c r="B187">
        <v>2</v>
      </c>
      <c r="C187">
        <v>4</v>
      </c>
      <c r="D187" s="9">
        <v>600</v>
      </c>
      <c r="E187" t="s">
        <v>220</v>
      </c>
      <c r="H187" s="51">
        <f t="shared" si="2"/>
        <v>69785.469999999987</v>
      </c>
    </row>
    <row r="188" spans="1:8" ht="13" x14ac:dyDescent="0.3">
      <c r="A188" s="2">
        <v>39561</v>
      </c>
      <c r="B188">
        <v>2</v>
      </c>
      <c r="C188">
        <v>4</v>
      </c>
      <c r="D188" s="9">
        <v>7</v>
      </c>
      <c r="E188" t="s">
        <v>221</v>
      </c>
      <c r="H188" s="51">
        <f t="shared" si="2"/>
        <v>69792.469999999987</v>
      </c>
    </row>
    <row r="189" spans="1:8" ht="13" x14ac:dyDescent="0.3">
      <c r="A189" s="2">
        <v>39561</v>
      </c>
      <c r="B189">
        <v>1</v>
      </c>
      <c r="C189">
        <v>4</v>
      </c>
      <c r="D189" s="9">
        <v>130</v>
      </c>
      <c r="E189" t="s">
        <v>280</v>
      </c>
      <c r="H189" s="51">
        <f t="shared" si="2"/>
        <v>69922.469999999987</v>
      </c>
    </row>
    <row r="190" spans="1:8" ht="13" x14ac:dyDescent="0.3">
      <c r="A190" s="2">
        <v>39567</v>
      </c>
      <c r="B190">
        <v>1</v>
      </c>
      <c r="C190">
        <v>4</v>
      </c>
      <c r="D190" s="9">
        <v>700</v>
      </c>
      <c r="E190" t="s">
        <v>47</v>
      </c>
      <c r="H190" s="51">
        <f t="shared" si="2"/>
        <v>70622.469999999987</v>
      </c>
    </row>
    <row r="191" spans="1:8" ht="13" x14ac:dyDescent="0.3">
      <c r="A191" s="2">
        <v>39569</v>
      </c>
      <c r="D191" s="9">
        <v>10</v>
      </c>
      <c r="E191" t="s">
        <v>86</v>
      </c>
      <c r="H191" s="51">
        <f t="shared" si="2"/>
        <v>70632.469999999987</v>
      </c>
    </row>
    <row r="192" spans="1:8" ht="13" x14ac:dyDescent="0.3">
      <c r="A192" s="2">
        <v>39577</v>
      </c>
      <c r="D192" s="9">
        <v>50</v>
      </c>
      <c r="E192" t="s">
        <v>225</v>
      </c>
      <c r="H192" s="51">
        <f t="shared" si="2"/>
        <v>70682.469999999987</v>
      </c>
    </row>
    <row r="193" spans="1:8" ht="13" x14ac:dyDescent="0.3">
      <c r="A193" s="2">
        <v>39587</v>
      </c>
      <c r="D193" s="9">
        <v>20</v>
      </c>
      <c r="E193" t="s">
        <v>110</v>
      </c>
      <c r="H193" s="51">
        <f t="shared" si="2"/>
        <v>70702.469999999987</v>
      </c>
    </row>
    <row r="194" spans="1:8" ht="13" x14ac:dyDescent="0.3">
      <c r="A194" s="2">
        <v>39601</v>
      </c>
      <c r="D194" s="9">
        <v>10</v>
      </c>
      <c r="E194" t="s">
        <v>86</v>
      </c>
      <c r="H194" s="51">
        <f t="shared" si="2"/>
        <v>70712.469999999987</v>
      </c>
    </row>
    <row r="195" spans="1:8" ht="13" x14ac:dyDescent="0.3">
      <c r="A195" s="2">
        <v>39603</v>
      </c>
      <c r="D195" s="9">
        <v>800</v>
      </c>
      <c r="E195" t="s">
        <v>46</v>
      </c>
      <c r="H195" s="51">
        <f t="shared" si="2"/>
        <v>71512.469999999987</v>
      </c>
    </row>
    <row r="196" spans="1:8" ht="13" x14ac:dyDescent="0.3">
      <c r="A196" s="2">
        <v>39611</v>
      </c>
      <c r="D196" s="9">
        <v>150</v>
      </c>
      <c r="E196" t="s">
        <v>182</v>
      </c>
      <c r="H196" s="51">
        <f t="shared" ref="H196:H259" si="3">+H195+D196</f>
        <v>71662.469999999987</v>
      </c>
    </row>
    <row r="197" spans="1:8" ht="13" x14ac:dyDescent="0.3">
      <c r="A197" s="2">
        <v>39615</v>
      </c>
      <c r="D197" s="9">
        <v>25</v>
      </c>
      <c r="E197" t="s">
        <v>76</v>
      </c>
      <c r="H197" s="51">
        <f t="shared" si="3"/>
        <v>71687.469999999987</v>
      </c>
    </row>
    <row r="198" spans="1:8" ht="13" x14ac:dyDescent="0.3">
      <c r="A198" s="2">
        <v>39616</v>
      </c>
      <c r="D198" s="9">
        <v>10</v>
      </c>
      <c r="E198" t="s">
        <v>226</v>
      </c>
      <c r="H198" s="51">
        <f t="shared" si="3"/>
        <v>71697.469999999987</v>
      </c>
    </row>
    <row r="199" spans="1:8" ht="13" x14ac:dyDescent="0.3">
      <c r="A199" s="2">
        <v>39616</v>
      </c>
      <c r="D199" s="9">
        <v>500</v>
      </c>
      <c r="E199" t="s">
        <v>35</v>
      </c>
      <c r="H199" s="51">
        <f t="shared" si="3"/>
        <v>72197.469999999987</v>
      </c>
    </row>
    <row r="200" spans="1:8" ht="13" x14ac:dyDescent="0.3">
      <c r="A200" s="2">
        <v>39616</v>
      </c>
      <c r="D200" s="9">
        <v>50</v>
      </c>
      <c r="E200" t="s">
        <v>80</v>
      </c>
      <c r="H200" s="51">
        <f t="shared" si="3"/>
        <v>72247.469999999987</v>
      </c>
    </row>
    <row r="201" spans="1:8" ht="13" x14ac:dyDescent="0.3">
      <c r="A201" s="2">
        <v>39618</v>
      </c>
      <c r="D201" s="9">
        <v>2000</v>
      </c>
      <c r="E201" t="s">
        <v>227</v>
      </c>
      <c r="H201" s="51">
        <f t="shared" si="3"/>
        <v>74247.469999999987</v>
      </c>
    </row>
    <row r="202" spans="1:8" ht="13" x14ac:dyDescent="0.3">
      <c r="A202" s="2">
        <v>39629</v>
      </c>
      <c r="D202" s="9">
        <v>50</v>
      </c>
      <c r="E202" t="s">
        <v>81</v>
      </c>
      <c r="H202" s="51">
        <f t="shared" si="3"/>
        <v>74297.469999999987</v>
      </c>
    </row>
    <row r="203" spans="1:8" ht="13" x14ac:dyDescent="0.3">
      <c r="A203" s="2">
        <v>39630</v>
      </c>
      <c r="D203" s="9">
        <v>10</v>
      </c>
      <c r="E203" t="s">
        <v>86</v>
      </c>
      <c r="H203" s="51">
        <f t="shared" si="3"/>
        <v>74307.469999999987</v>
      </c>
    </row>
    <row r="204" spans="1:8" ht="13" x14ac:dyDescent="0.3">
      <c r="A204" s="2">
        <v>39631</v>
      </c>
      <c r="D204" s="9">
        <v>400</v>
      </c>
      <c r="E204" t="s">
        <v>228</v>
      </c>
      <c r="H204" s="51">
        <f t="shared" si="3"/>
        <v>74707.469999999987</v>
      </c>
    </row>
    <row r="205" spans="1:8" ht="13" x14ac:dyDescent="0.3">
      <c r="A205" s="2">
        <v>39637</v>
      </c>
      <c r="D205" s="9">
        <v>51</v>
      </c>
      <c r="E205" t="s">
        <v>35</v>
      </c>
      <c r="H205" s="51">
        <f t="shared" si="3"/>
        <v>74758.469999999987</v>
      </c>
    </row>
    <row r="206" spans="1:8" ht="13" x14ac:dyDescent="0.3">
      <c r="A206" s="2">
        <v>39640</v>
      </c>
      <c r="D206" s="9">
        <v>3.63</v>
      </c>
      <c r="E206" t="s">
        <v>15</v>
      </c>
      <c r="H206" s="51">
        <f t="shared" si="3"/>
        <v>74762.099999999991</v>
      </c>
    </row>
    <row r="207" spans="1:8" ht="13" x14ac:dyDescent="0.3">
      <c r="A207" s="2">
        <v>39661</v>
      </c>
      <c r="D207" s="9">
        <v>10</v>
      </c>
      <c r="E207" t="s">
        <v>86</v>
      </c>
      <c r="H207" s="51">
        <f t="shared" si="3"/>
        <v>74772.099999999991</v>
      </c>
    </row>
    <row r="208" spans="1:8" ht="13" x14ac:dyDescent="0.3">
      <c r="A208" s="2">
        <v>39692</v>
      </c>
      <c r="D208" s="9">
        <v>10</v>
      </c>
      <c r="E208" t="s">
        <v>86</v>
      </c>
      <c r="H208" s="51">
        <f t="shared" si="3"/>
        <v>74782.099999999991</v>
      </c>
    </row>
    <row r="209" spans="1:8" ht="13" x14ac:dyDescent="0.3">
      <c r="A209" s="2">
        <v>39693</v>
      </c>
      <c r="D209" s="9">
        <v>4000</v>
      </c>
      <c r="E209" t="s">
        <v>281</v>
      </c>
      <c r="H209" s="51">
        <f t="shared" si="3"/>
        <v>78782.099999999991</v>
      </c>
    </row>
    <row r="210" spans="1:8" ht="13" x14ac:dyDescent="0.3">
      <c r="A210" s="2">
        <v>39696</v>
      </c>
      <c r="D210" s="9">
        <v>75</v>
      </c>
      <c r="E210" t="s">
        <v>230</v>
      </c>
      <c r="H210" s="51">
        <f t="shared" si="3"/>
        <v>78857.099999999991</v>
      </c>
    </row>
    <row r="211" spans="1:8" ht="13" x14ac:dyDescent="0.3">
      <c r="A211" s="2">
        <v>39696</v>
      </c>
      <c r="D211" s="9">
        <v>400</v>
      </c>
      <c r="E211" t="s">
        <v>231</v>
      </c>
      <c r="H211" s="51">
        <f t="shared" si="3"/>
        <v>79257.099999999991</v>
      </c>
    </row>
    <row r="212" spans="1:8" ht="13" x14ac:dyDescent="0.3">
      <c r="A212" s="2">
        <v>39701</v>
      </c>
      <c r="D212" s="9">
        <v>360</v>
      </c>
      <c r="E212" t="s">
        <v>232</v>
      </c>
      <c r="H212" s="51">
        <f t="shared" si="3"/>
        <v>79617.099999999991</v>
      </c>
    </row>
    <row r="213" spans="1:8" ht="13" x14ac:dyDescent="0.3">
      <c r="A213" s="2">
        <v>39709</v>
      </c>
      <c r="D213" s="9">
        <v>2000</v>
      </c>
      <c r="E213" t="s">
        <v>180</v>
      </c>
      <c r="H213" s="51">
        <f t="shared" si="3"/>
        <v>81617.099999999991</v>
      </c>
    </row>
    <row r="214" spans="1:8" ht="13" x14ac:dyDescent="0.3">
      <c r="A214" s="2">
        <v>39714</v>
      </c>
      <c r="D214" s="9">
        <v>250</v>
      </c>
      <c r="E214" t="s">
        <v>184</v>
      </c>
      <c r="H214" s="51">
        <f t="shared" si="3"/>
        <v>81867.099999999991</v>
      </c>
    </row>
    <row r="215" spans="1:8" ht="13" x14ac:dyDescent="0.3">
      <c r="A215" s="2">
        <v>39717</v>
      </c>
      <c r="D215" s="9">
        <v>250</v>
      </c>
      <c r="E215" t="s">
        <v>75</v>
      </c>
      <c r="H215" s="51">
        <f t="shared" si="3"/>
        <v>82117.099999999991</v>
      </c>
    </row>
    <row r="216" spans="1:8" ht="13" x14ac:dyDescent="0.3">
      <c r="A216" s="2">
        <v>39720</v>
      </c>
      <c r="D216" s="9">
        <v>20</v>
      </c>
      <c r="E216" t="s">
        <v>110</v>
      </c>
      <c r="H216" s="51">
        <f t="shared" si="3"/>
        <v>82137.099999999991</v>
      </c>
    </row>
    <row r="217" spans="1:8" ht="13" x14ac:dyDescent="0.3">
      <c r="A217" s="2">
        <v>39722</v>
      </c>
      <c r="D217" s="9">
        <v>10</v>
      </c>
      <c r="E217" t="s">
        <v>86</v>
      </c>
      <c r="H217" s="51">
        <f t="shared" si="3"/>
        <v>82147.099999999991</v>
      </c>
    </row>
    <row r="218" spans="1:8" ht="13" x14ac:dyDescent="0.3">
      <c r="A218" s="2">
        <v>39723</v>
      </c>
      <c r="D218" s="9">
        <v>50</v>
      </c>
      <c r="E218" t="s">
        <v>234</v>
      </c>
      <c r="H218" s="51">
        <f t="shared" si="3"/>
        <v>82197.099999999991</v>
      </c>
    </row>
    <row r="219" spans="1:8" ht="13" x14ac:dyDescent="0.3">
      <c r="A219" s="2">
        <v>39727</v>
      </c>
      <c r="D219" s="9">
        <v>200</v>
      </c>
      <c r="E219" t="s">
        <v>103</v>
      </c>
      <c r="H219" s="51">
        <f t="shared" si="3"/>
        <v>82397.099999999991</v>
      </c>
    </row>
    <row r="220" spans="1:8" ht="13" x14ac:dyDescent="0.3">
      <c r="A220" s="2">
        <v>39727</v>
      </c>
      <c r="D220" s="9">
        <v>100</v>
      </c>
      <c r="E220" t="s">
        <v>282</v>
      </c>
      <c r="H220" s="51">
        <f t="shared" si="3"/>
        <v>82497.099999999991</v>
      </c>
    </row>
    <row r="221" spans="1:8" ht="13" x14ac:dyDescent="0.3">
      <c r="A221" s="2">
        <v>39731</v>
      </c>
      <c r="D221" s="9">
        <v>5.15</v>
      </c>
      <c r="E221" t="s">
        <v>15</v>
      </c>
      <c r="H221" s="51">
        <f t="shared" si="3"/>
        <v>82502.249999999985</v>
      </c>
    </row>
    <row r="222" spans="1:8" ht="13" x14ac:dyDescent="0.3">
      <c r="A222" s="2">
        <v>39734</v>
      </c>
      <c r="D222" s="9">
        <v>200</v>
      </c>
      <c r="E222" t="s">
        <v>101</v>
      </c>
      <c r="H222" s="51">
        <f t="shared" si="3"/>
        <v>82702.249999999985</v>
      </c>
    </row>
    <row r="223" spans="1:8" ht="13" x14ac:dyDescent="0.3">
      <c r="A223" s="2">
        <v>39736</v>
      </c>
      <c r="D223" s="9">
        <v>50</v>
      </c>
      <c r="E223" t="s">
        <v>74</v>
      </c>
      <c r="H223" s="51">
        <f t="shared" si="3"/>
        <v>82752.249999999985</v>
      </c>
    </row>
    <row r="224" spans="1:8" ht="13" x14ac:dyDescent="0.3">
      <c r="A224" s="2">
        <v>39742</v>
      </c>
      <c r="D224" s="9">
        <v>98.2</v>
      </c>
      <c r="E224" t="s">
        <v>237</v>
      </c>
      <c r="H224" s="51">
        <f t="shared" si="3"/>
        <v>82850.449999999983</v>
      </c>
    </row>
    <row r="225" spans="1:8" ht="13" x14ac:dyDescent="0.3">
      <c r="A225" s="2">
        <v>39742</v>
      </c>
      <c r="D225" s="9">
        <v>1925.46</v>
      </c>
      <c r="E225" t="s">
        <v>35</v>
      </c>
      <c r="H225" s="51">
        <f t="shared" si="3"/>
        <v>84775.909999999989</v>
      </c>
    </row>
    <row r="226" spans="1:8" ht="13" x14ac:dyDescent="0.3">
      <c r="A226" s="2">
        <v>39743</v>
      </c>
      <c r="D226" s="9">
        <v>800</v>
      </c>
      <c r="E226" t="s">
        <v>238</v>
      </c>
      <c r="H226" s="51">
        <f t="shared" si="3"/>
        <v>85575.909999999989</v>
      </c>
    </row>
    <row r="227" spans="1:8" ht="13" x14ac:dyDescent="0.3">
      <c r="A227" s="2">
        <v>39744</v>
      </c>
      <c r="D227" s="9">
        <v>236</v>
      </c>
      <c r="E227" t="s">
        <v>283</v>
      </c>
      <c r="H227" s="51">
        <f t="shared" si="3"/>
        <v>85811.909999999989</v>
      </c>
    </row>
    <row r="228" spans="1:8" ht="13" x14ac:dyDescent="0.3">
      <c r="A228" s="2">
        <v>39755</v>
      </c>
      <c r="D228" s="9">
        <v>10</v>
      </c>
      <c r="E228" t="s">
        <v>86</v>
      </c>
      <c r="H228" s="51">
        <f t="shared" si="3"/>
        <v>85821.909999999989</v>
      </c>
    </row>
    <row r="229" spans="1:8" ht="13" x14ac:dyDescent="0.3">
      <c r="A229" s="2">
        <v>39759</v>
      </c>
      <c r="D229" s="9">
        <v>10</v>
      </c>
      <c r="E229" t="s">
        <v>70</v>
      </c>
      <c r="H229" s="51">
        <f t="shared" si="3"/>
        <v>85831.909999999989</v>
      </c>
    </row>
    <row r="230" spans="1:8" ht="13" x14ac:dyDescent="0.3">
      <c r="A230" s="2">
        <v>39765</v>
      </c>
      <c r="D230" s="9">
        <v>100</v>
      </c>
      <c r="E230" t="s">
        <v>284</v>
      </c>
      <c r="H230" s="51">
        <f t="shared" si="3"/>
        <v>85931.909999999989</v>
      </c>
    </row>
    <row r="231" spans="1:8" ht="13" x14ac:dyDescent="0.3">
      <c r="A231" s="43">
        <v>39766</v>
      </c>
      <c r="B231" s="20"/>
      <c r="C231" s="44"/>
      <c r="D231" s="24">
        <v>150</v>
      </c>
      <c r="E231" s="5" t="s">
        <v>244</v>
      </c>
      <c r="F231" s="40"/>
      <c r="G231" s="44"/>
      <c r="H231" s="51">
        <f t="shared" si="3"/>
        <v>86081.909999999989</v>
      </c>
    </row>
    <row r="232" spans="1:8" ht="13" x14ac:dyDescent="0.3">
      <c r="A232" s="43">
        <v>39766</v>
      </c>
      <c r="B232" s="20"/>
      <c r="C232" s="44"/>
      <c r="D232" s="24">
        <v>350</v>
      </c>
      <c r="E232" s="5" t="s">
        <v>244</v>
      </c>
      <c r="F232" s="40"/>
      <c r="G232" s="44"/>
      <c r="H232" s="51">
        <f t="shared" si="3"/>
        <v>86431.909999999989</v>
      </c>
    </row>
    <row r="233" spans="1:8" ht="13" x14ac:dyDescent="0.3">
      <c r="A233" s="43">
        <v>39772</v>
      </c>
      <c r="B233" s="20"/>
      <c r="C233" s="44"/>
      <c r="D233" s="24">
        <v>50</v>
      </c>
      <c r="E233" s="5" t="s">
        <v>245</v>
      </c>
      <c r="F233" s="40"/>
      <c r="G233" s="44"/>
      <c r="H233" s="51">
        <f t="shared" si="3"/>
        <v>86481.909999999989</v>
      </c>
    </row>
    <row r="234" spans="1:8" ht="13" x14ac:dyDescent="0.3">
      <c r="A234" s="43">
        <v>39772</v>
      </c>
      <c r="B234" s="20"/>
      <c r="C234" s="44"/>
      <c r="D234" s="24">
        <v>400</v>
      </c>
      <c r="E234" s="5" t="s">
        <v>231</v>
      </c>
      <c r="F234" s="40"/>
      <c r="G234" s="44"/>
      <c r="H234" s="51">
        <f t="shared" si="3"/>
        <v>86881.909999999989</v>
      </c>
    </row>
    <row r="235" spans="1:8" ht="13" x14ac:dyDescent="0.3">
      <c r="A235" s="43">
        <v>39776</v>
      </c>
      <c r="B235" s="20"/>
      <c r="C235" s="44"/>
      <c r="D235" s="24">
        <v>265.52999999999997</v>
      </c>
      <c r="E235" s="5" t="s">
        <v>246</v>
      </c>
      <c r="F235" s="40"/>
      <c r="G235" s="44"/>
      <c r="H235" s="51">
        <f t="shared" si="3"/>
        <v>87147.439999999988</v>
      </c>
    </row>
    <row r="236" spans="1:8" ht="13" x14ac:dyDescent="0.3">
      <c r="A236" s="43">
        <v>39783</v>
      </c>
      <c r="B236" s="20"/>
      <c r="C236" s="44"/>
      <c r="D236" s="24">
        <v>25</v>
      </c>
      <c r="E236" s="5" t="s">
        <v>117</v>
      </c>
      <c r="F236" s="40"/>
      <c r="G236" s="44"/>
      <c r="H236" s="51">
        <f t="shared" si="3"/>
        <v>87172.439999999988</v>
      </c>
    </row>
    <row r="237" spans="1:8" ht="13" x14ac:dyDescent="0.3">
      <c r="A237" s="43">
        <v>39783</v>
      </c>
      <c r="B237" s="20"/>
      <c r="C237" s="44"/>
      <c r="D237" s="11">
        <v>10</v>
      </c>
      <c r="E237" s="5" t="s">
        <v>86</v>
      </c>
      <c r="F237" s="40"/>
      <c r="G237" s="44"/>
      <c r="H237" s="51">
        <f t="shared" si="3"/>
        <v>87182.439999999988</v>
      </c>
    </row>
    <row r="238" spans="1:8" ht="13" x14ac:dyDescent="0.3">
      <c r="A238" s="43">
        <v>39787</v>
      </c>
      <c r="B238" s="20"/>
      <c r="C238" s="44"/>
      <c r="D238" s="11">
        <v>50</v>
      </c>
      <c r="E238" s="5" t="s">
        <v>248</v>
      </c>
      <c r="F238" s="40"/>
      <c r="G238" s="44"/>
      <c r="H238" s="51">
        <f t="shared" si="3"/>
        <v>87232.439999999988</v>
      </c>
    </row>
    <row r="239" spans="1:8" ht="13" x14ac:dyDescent="0.3">
      <c r="A239" s="43">
        <v>39794</v>
      </c>
      <c r="B239" s="20"/>
      <c r="C239" s="44"/>
      <c r="D239" s="11">
        <v>35</v>
      </c>
      <c r="E239" s="5" t="s">
        <v>249</v>
      </c>
      <c r="F239" s="40"/>
      <c r="G239" s="44"/>
      <c r="H239" s="51">
        <f t="shared" si="3"/>
        <v>87267.439999999988</v>
      </c>
    </row>
    <row r="240" spans="1:8" ht="13" x14ac:dyDescent="0.3">
      <c r="A240" s="43">
        <v>39797</v>
      </c>
      <c r="B240" s="20"/>
      <c r="C240" s="44"/>
      <c r="D240" s="11">
        <v>60</v>
      </c>
      <c r="E240" s="5" t="s">
        <v>250</v>
      </c>
      <c r="F240" s="40"/>
      <c r="G240" s="44"/>
      <c r="H240" s="51">
        <f t="shared" si="3"/>
        <v>87327.439999999988</v>
      </c>
    </row>
    <row r="241" spans="1:9" ht="13" x14ac:dyDescent="0.3">
      <c r="A241" s="43">
        <v>39798</v>
      </c>
      <c r="B241" s="20"/>
      <c r="C241" s="44"/>
      <c r="D241" s="11">
        <v>500</v>
      </c>
      <c r="E241" s="5" t="s">
        <v>251</v>
      </c>
      <c r="F241" s="40"/>
      <c r="G241" s="44"/>
      <c r="H241" s="51">
        <f t="shared" si="3"/>
        <v>87827.439999999988</v>
      </c>
    </row>
    <row r="242" spans="1:9" ht="13" x14ac:dyDescent="0.3">
      <c r="A242" s="43">
        <v>39798</v>
      </c>
      <c r="B242" s="20"/>
      <c r="C242" s="44"/>
      <c r="D242" s="11">
        <v>100</v>
      </c>
      <c r="E242" s="5" t="s">
        <v>252</v>
      </c>
      <c r="F242" s="40"/>
      <c r="G242" s="44"/>
      <c r="H242" s="51">
        <f t="shared" si="3"/>
        <v>87927.439999999988</v>
      </c>
    </row>
    <row r="243" spans="1:9" ht="13" x14ac:dyDescent="0.3">
      <c r="A243" s="43">
        <v>39804</v>
      </c>
      <c r="B243" s="20"/>
      <c r="C243" s="44"/>
      <c r="D243" s="11">
        <v>200</v>
      </c>
      <c r="E243" s="5" t="s">
        <v>253</v>
      </c>
      <c r="F243" s="40"/>
      <c r="G243" s="44"/>
      <c r="H243" s="51">
        <f t="shared" si="3"/>
        <v>88127.439999999988</v>
      </c>
    </row>
    <row r="244" spans="1:9" ht="13" x14ac:dyDescent="0.3">
      <c r="A244" s="43">
        <v>39804</v>
      </c>
      <c r="B244" s="20"/>
      <c r="C244" s="44"/>
      <c r="D244" s="11">
        <v>100</v>
      </c>
      <c r="E244" s="5" t="s">
        <v>254</v>
      </c>
      <c r="F244" s="40"/>
      <c r="G244" s="44"/>
      <c r="H244" s="51">
        <f t="shared" si="3"/>
        <v>88227.439999999988</v>
      </c>
    </row>
    <row r="245" spans="1:9" ht="13" x14ac:dyDescent="0.3">
      <c r="A245" s="43">
        <v>39811</v>
      </c>
      <c r="B245" s="20"/>
      <c r="C245" s="44"/>
      <c r="D245" s="11">
        <v>150</v>
      </c>
      <c r="E245" s="5" t="s">
        <v>255</v>
      </c>
      <c r="F245" s="40"/>
      <c r="G245" s="44"/>
      <c r="H245" s="51">
        <f t="shared" si="3"/>
        <v>88377.439999999988</v>
      </c>
    </row>
    <row r="246" spans="1:9" ht="13" x14ac:dyDescent="0.3">
      <c r="A246" s="43">
        <v>39811</v>
      </c>
      <c r="B246" s="20"/>
      <c r="C246" s="44"/>
      <c r="D246" s="11">
        <v>50</v>
      </c>
      <c r="E246" s="5" t="s">
        <v>248</v>
      </c>
      <c r="F246" s="40"/>
      <c r="G246" s="44"/>
      <c r="H246" s="51">
        <f t="shared" si="3"/>
        <v>88427.439999999988</v>
      </c>
    </row>
    <row r="247" spans="1:9" ht="13" x14ac:dyDescent="0.3">
      <c r="A247" s="43">
        <v>39811</v>
      </c>
      <c r="B247" s="20"/>
      <c r="C247" s="44"/>
      <c r="D247" s="11">
        <v>20</v>
      </c>
      <c r="E247" s="5" t="s">
        <v>110</v>
      </c>
      <c r="F247" s="40"/>
      <c r="G247" s="44"/>
      <c r="H247" s="51">
        <f t="shared" si="3"/>
        <v>88447.439999999988</v>
      </c>
    </row>
    <row r="248" spans="1:9" ht="13" x14ac:dyDescent="0.3">
      <c r="A248" s="43">
        <v>39811</v>
      </c>
      <c r="B248" s="20"/>
      <c r="C248" s="44"/>
      <c r="D248" s="11">
        <v>50</v>
      </c>
      <c r="E248" s="5" t="s">
        <v>256</v>
      </c>
      <c r="F248" s="40"/>
      <c r="G248" s="44"/>
      <c r="H248" s="51">
        <f t="shared" si="3"/>
        <v>88497.439999999988</v>
      </c>
    </row>
    <row r="249" spans="1:9" s="1" customFormat="1" ht="13" x14ac:dyDescent="0.3">
      <c r="A249" s="52">
        <v>39812</v>
      </c>
      <c r="B249" s="54"/>
      <c r="D249" s="53">
        <v>50</v>
      </c>
      <c r="E249" s="3" t="s">
        <v>257</v>
      </c>
      <c r="F249" s="21"/>
      <c r="H249" s="51">
        <f t="shared" si="3"/>
        <v>88547.439999999988</v>
      </c>
    </row>
    <row r="250" spans="1:9" ht="13" x14ac:dyDescent="0.3">
      <c r="A250" s="43">
        <v>39815</v>
      </c>
      <c r="B250" s="44"/>
      <c r="C250" s="44"/>
      <c r="D250" s="11">
        <v>10</v>
      </c>
      <c r="E250" s="5" t="s">
        <v>86</v>
      </c>
      <c r="F250" s="40"/>
      <c r="G250" s="44"/>
      <c r="H250" s="51">
        <f t="shared" si="3"/>
        <v>88557.439999999988</v>
      </c>
    </row>
    <row r="251" spans="1:9" ht="13" x14ac:dyDescent="0.3">
      <c r="A251" s="43">
        <v>39815</v>
      </c>
      <c r="B251" s="44"/>
      <c r="C251" s="44"/>
      <c r="D251" s="11">
        <v>50</v>
      </c>
      <c r="E251" s="5" t="s">
        <v>285</v>
      </c>
      <c r="F251" s="40"/>
      <c r="G251" s="44"/>
      <c r="H251" s="51">
        <f t="shared" si="3"/>
        <v>88607.439999999988</v>
      </c>
    </row>
    <row r="252" spans="1:9" ht="13" x14ac:dyDescent="0.3">
      <c r="A252" s="43">
        <v>39815</v>
      </c>
      <c r="B252" s="44"/>
      <c r="C252" s="44"/>
      <c r="D252" s="11">
        <v>30</v>
      </c>
      <c r="E252" s="5" t="s">
        <v>87</v>
      </c>
      <c r="F252" s="40"/>
      <c r="G252" s="44"/>
      <c r="H252" s="51">
        <f t="shared" si="3"/>
        <v>88637.439999999988</v>
      </c>
    </row>
    <row r="253" spans="1:9" ht="13" x14ac:dyDescent="0.3">
      <c r="A253" s="43">
        <v>39818</v>
      </c>
      <c r="B253" s="44"/>
      <c r="C253" s="44"/>
      <c r="D253" s="11">
        <v>25</v>
      </c>
      <c r="E253" s="5" t="s">
        <v>194</v>
      </c>
      <c r="F253" s="40"/>
      <c r="G253" s="44"/>
      <c r="H253" s="51">
        <f t="shared" si="3"/>
        <v>88662.439999999988</v>
      </c>
    </row>
    <row r="254" spans="1:9" ht="13" x14ac:dyDescent="0.3">
      <c r="A254" s="43">
        <v>39821</v>
      </c>
      <c r="B254" s="44"/>
      <c r="C254" s="44"/>
      <c r="D254" s="24">
        <v>60</v>
      </c>
      <c r="E254" s="5" t="s">
        <v>94</v>
      </c>
      <c r="F254" s="40"/>
      <c r="H254" s="51">
        <f t="shared" si="3"/>
        <v>88722.439999999988</v>
      </c>
      <c r="I254" s="44"/>
    </row>
    <row r="255" spans="1:9" ht="13" x14ac:dyDescent="0.3">
      <c r="A255" s="43">
        <v>39822</v>
      </c>
      <c r="B255" s="44"/>
      <c r="C255" s="44"/>
      <c r="D255" s="24">
        <v>8.5</v>
      </c>
      <c r="E255" s="5" t="s">
        <v>15</v>
      </c>
      <c r="F255" s="40"/>
      <c r="H255" s="51">
        <f t="shared" si="3"/>
        <v>88730.939999999988</v>
      </c>
      <c r="I255" s="44"/>
    </row>
    <row r="256" spans="1:9" ht="13" x14ac:dyDescent="0.3">
      <c r="A256" s="43">
        <v>39832</v>
      </c>
      <c r="B256" s="44"/>
      <c r="C256" s="44"/>
      <c r="D256" s="24">
        <v>50</v>
      </c>
      <c r="E256" s="5" t="s">
        <v>248</v>
      </c>
      <c r="F256" s="40"/>
      <c r="H256" s="51">
        <f t="shared" si="3"/>
        <v>88780.939999999988</v>
      </c>
      <c r="I256" s="44"/>
    </row>
    <row r="257" spans="1:8" ht="13" x14ac:dyDescent="0.3">
      <c r="A257" s="43">
        <v>39836</v>
      </c>
      <c r="B257" s="44"/>
      <c r="C257" s="44"/>
      <c r="D257" s="24">
        <v>50</v>
      </c>
      <c r="E257" s="5" t="s">
        <v>279</v>
      </c>
      <c r="F257" s="40"/>
      <c r="G257" s="44"/>
      <c r="H257" s="51">
        <f t="shared" si="3"/>
        <v>88830.939999999988</v>
      </c>
    </row>
    <row r="258" spans="1:8" ht="13" x14ac:dyDescent="0.3">
      <c r="A258" s="43">
        <v>39846</v>
      </c>
      <c r="B258" s="44"/>
      <c r="C258" s="44"/>
      <c r="D258" s="24">
        <v>10</v>
      </c>
      <c r="E258" s="5" t="s">
        <v>86</v>
      </c>
      <c r="F258" s="40"/>
      <c r="G258" s="44"/>
      <c r="H258" s="51">
        <f t="shared" si="3"/>
        <v>88840.939999999988</v>
      </c>
    </row>
    <row r="259" spans="1:8" ht="13" x14ac:dyDescent="0.3">
      <c r="A259" s="43">
        <v>39850</v>
      </c>
      <c r="B259" s="44"/>
      <c r="C259" s="44"/>
      <c r="D259" s="11">
        <v>50</v>
      </c>
      <c r="E259" s="5" t="s">
        <v>96</v>
      </c>
      <c r="F259" s="40"/>
      <c r="G259" s="44"/>
      <c r="H259" s="51">
        <f t="shared" si="3"/>
        <v>88890.939999999988</v>
      </c>
    </row>
    <row r="260" spans="1:8" ht="13" x14ac:dyDescent="0.3">
      <c r="A260" s="2">
        <v>39867</v>
      </c>
      <c r="D260" s="9">
        <v>40</v>
      </c>
      <c r="E260" s="5" t="s">
        <v>85</v>
      </c>
      <c r="H260" s="51">
        <f t="shared" ref="H260:H323" si="4">+H259+D260</f>
        <v>88930.939999999988</v>
      </c>
    </row>
    <row r="261" spans="1:8" ht="13" x14ac:dyDescent="0.3">
      <c r="A261" s="2">
        <v>39874</v>
      </c>
      <c r="D261" s="9">
        <v>10</v>
      </c>
      <c r="E261" s="5" t="s">
        <v>86</v>
      </c>
      <c r="H261" s="51">
        <f t="shared" si="4"/>
        <v>88940.939999999988</v>
      </c>
    </row>
    <row r="262" spans="1:8" ht="13" x14ac:dyDescent="0.3">
      <c r="A262" s="2">
        <v>39874</v>
      </c>
      <c r="D262" s="9">
        <v>1275</v>
      </c>
      <c r="E262" s="5" t="s">
        <v>286</v>
      </c>
      <c r="H262" s="51">
        <f t="shared" si="4"/>
        <v>90215.939999999988</v>
      </c>
    </row>
    <row r="263" spans="1:8" ht="13" x14ac:dyDescent="0.3">
      <c r="A263" s="2">
        <v>39890</v>
      </c>
      <c r="D263" s="9">
        <v>50</v>
      </c>
      <c r="E263" s="5" t="s">
        <v>77</v>
      </c>
      <c r="H263" s="51">
        <f t="shared" si="4"/>
        <v>90265.939999999988</v>
      </c>
    </row>
    <row r="264" spans="1:8" ht="13" x14ac:dyDescent="0.3">
      <c r="A264" s="2">
        <v>39897</v>
      </c>
      <c r="D264" s="9">
        <v>30</v>
      </c>
      <c r="E264" s="5" t="s">
        <v>90</v>
      </c>
      <c r="H264" s="51">
        <f t="shared" si="4"/>
        <v>90295.939999999988</v>
      </c>
    </row>
    <row r="265" spans="1:8" ht="13" x14ac:dyDescent="0.3">
      <c r="A265" s="2">
        <v>39904</v>
      </c>
      <c r="D265" s="9">
        <v>10</v>
      </c>
      <c r="E265" s="5" t="s">
        <v>86</v>
      </c>
      <c r="H265" s="51">
        <f t="shared" si="4"/>
        <v>90305.939999999988</v>
      </c>
    </row>
    <row r="266" spans="1:8" ht="13" x14ac:dyDescent="0.3">
      <c r="A266" s="2">
        <v>39917</v>
      </c>
      <c r="D266" s="9">
        <v>25</v>
      </c>
      <c r="E266" s="5" t="s">
        <v>287</v>
      </c>
      <c r="H266" s="51">
        <f t="shared" si="4"/>
        <v>90330.939999999988</v>
      </c>
    </row>
    <row r="267" spans="1:8" ht="13" x14ac:dyDescent="0.3">
      <c r="A267" s="2">
        <v>39920</v>
      </c>
      <c r="D267" s="9">
        <v>3.76</v>
      </c>
      <c r="E267" s="5" t="s">
        <v>15</v>
      </c>
      <c r="H267" s="51">
        <f t="shared" si="4"/>
        <v>90334.699999999983</v>
      </c>
    </row>
    <row r="268" spans="1:8" ht="13" x14ac:dyDescent="0.3">
      <c r="A268" s="2">
        <v>39924</v>
      </c>
      <c r="D268" s="9">
        <v>2750</v>
      </c>
      <c r="E268" s="5" t="s">
        <v>288</v>
      </c>
      <c r="H268" s="51">
        <f t="shared" si="4"/>
        <v>93084.699999999983</v>
      </c>
    </row>
    <row r="269" spans="1:8" ht="13" x14ac:dyDescent="0.3">
      <c r="A269" s="2">
        <v>39926</v>
      </c>
      <c r="D269" s="9">
        <v>800</v>
      </c>
      <c r="E269" s="5" t="s">
        <v>289</v>
      </c>
      <c r="H269" s="51">
        <f t="shared" si="4"/>
        <v>93884.699999999983</v>
      </c>
    </row>
    <row r="270" spans="1:8" ht="13" x14ac:dyDescent="0.3">
      <c r="A270" s="2">
        <v>39933</v>
      </c>
      <c r="D270" s="9">
        <v>1000</v>
      </c>
      <c r="E270" s="5" t="s">
        <v>220</v>
      </c>
      <c r="H270" s="51">
        <f t="shared" si="4"/>
        <v>94884.699999999983</v>
      </c>
    </row>
    <row r="271" spans="1:8" ht="13" x14ac:dyDescent="0.3">
      <c r="A271" s="2">
        <v>39937</v>
      </c>
      <c r="D271" s="9">
        <v>10</v>
      </c>
      <c r="E271" s="5" t="s">
        <v>86</v>
      </c>
      <c r="H271" s="51">
        <f t="shared" si="4"/>
        <v>94894.699999999983</v>
      </c>
    </row>
    <row r="272" spans="1:8" ht="13" x14ac:dyDescent="0.3">
      <c r="A272" s="2">
        <v>39951</v>
      </c>
      <c r="D272" s="9">
        <v>50</v>
      </c>
      <c r="E272" s="5" t="s">
        <v>290</v>
      </c>
      <c r="H272" s="51">
        <f t="shared" si="4"/>
        <v>94944.699999999983</v>
      </c>
    </row>
    <row r="273" spans="1:8" ht="13" x14ac:dyDescent="0.3">
      <c r="A273" s="2">
        <v>39958</v>
      </c>
      <c r="D273" s="9">
        <v>4000</v>
      </c>
      <c r="E273" s="5" t="s">
        <v>291</v>
      </c>
      <c r="H273" s="51">
        <f t="shared" si="4"/>
        <v>98944.699999999983</v>
      </c>
    </row>
    <row r="274" spans="1:8" ht="13" x14ac:dyDescent="0.3">
      <c r="A274" s="2">
        <v>39965</v>
      </c>
      <c r="D274" s="9">
        <v>10</v>
      </c>
      <c r="E274" s="5" t="s">
        <v>86</v>
      </c>
      <c r="H274" s="51">
        <f t="shared" si="4"/>
        <v>98954.699999999983</v>
      </c>
    </row>
    <row r="275" spans="1:8" ht="13" x14ac:dyDescent="0.3">
      <c r="A275" s="2">
        <v>39988</v>
      </c>
      <c r="D275" s="9">
        <v>500</v>
      </c>
      <c r="E275" s="5" t="s">
        <v>292</v>
      </c>
      <c r="H275" s="51">
        <f t="shared" si="4"/>
        <v>99454.699999999983</v>
      </c>
    </row>
    <row r="276" spans="1:8" ht="13" x14ac:dyDescent="0.3">
      <c r="A276" s="2">
        <v>39988</v>
      </c>
      <c r="D276" s="9">
        <v>1000</v>
      </c>
      <c r="E276" s="5" t="s">
        <v>293</v>
      </c>
      <c r="H276" s="51">
        <f t="shared" si="4"/>
        <v>100454.69999999998</v>
      </c>
    </row>
    <row r="277" spans="1:8" ht="13" x14ac:dyDescent="0.3">
      <c r="A277" s="2">
        <v>39993</v>
      </c>
      <c r="D277" s="9">
        <v>50</v>
      </c>
      <c r="E277" s="5" t="s">
        <v>81</v>
      </c>
      <c r="H277" s="51">
        <f t="shared" si="4"/>
        <v>100504.69999999998</v>
      </c>
    </row>
    <row r="278" spans="1:8" ht="13" x14ac:dyDescent="0.3">
      <c r="A278" s="2">
        <v>39995</v>
      </c>
      <c r="D278" s="9">
        <v>50</v>
      </c>
      <c r="E278" s="5" t="s">
        <v>282</v>
      </c>
      <c r="H278" s="51">
        <f t="shared" si="4"/>
        <v>100554.69999999998</v>
      </c>
    </row>
    <row r="279" spans="1:8" ht="13" x14ac:dyDescent="0.3">
      <c r="A279" s="2">
        <v>39995</v>
      </c>
      <c r="D279" s="9">
        <v>10</v>
      </c>
      <c r="E279" s="5" t="s">
        <v>86</v>
      </c>
      <c r="H279" s="51">
        <f t="shared" si="4"/>
        <v>100564.69999999998</v>
      </c>
    </row>
    <row r="280" spans="1:8" ht="13" x14ac:dyDescent="0.3">
      <c r="A280" s="2">
        <v>40003</v>
      </c>
      <c r="D280" s="9">
        <v>1.03</v>
      </c>
      <c r="E280" s="5" t="s">
        <v>15</v>
      </c>
      <c r="H280" s="51">
        <f t="shared" si="4"/>
        <v>100565.72999999998</v>
      </c>
    </row>
    <row r="281" spans="1:8" ht="13" x14ac:dyDescent="0.3">
      <c r="A281" s="2">
        <v>40007</v>
      </c>
      <c r="D281" s="9">
        <v>25</v>
      </c>
      <c r="E281" s="5" t="s">
        <v>304</v>
      </c>
      <c r="H281" s="51">
        <f t="shared" si="4"/>
        <v>100590.72999999998</v>
      </c>
    </row>
    <row r="282" spans="1:8" ht="13" x14ac:dyDescent="0.3">
      <c r="A282" s="2">
        <v>40008</v>
      </c>
      <c r="D282" s="9">
        <v>2590.5</v>
      </c>
      <c r="E282" s="5" t="s">
        <v>182</v>
      </c>
      <c r="H282" s="51">
        <f t="shared" si="4"/>
        <v>103181.22999999998</v>
      </c>
    </row>
    <row r="283" spans="1:8" ht="13" x14ac:dyDescent="0.3">
      <c r="A283" s="2">
        <v>40008</v>
      </c>
      <c r="D283" s="9">
        <v>1000</v>
      </c>
      <c r="E283" s="5" t="s">
        <v>182</v>
      </c>
      <c r="H283" s="51">
        <f t="shared" si="4"/>
        <v>104181.22999999998</v>
      </c>
    </row>
    <row r="284" spans="1:8" ht="13" x14ac:dyDescent="0.3">
      <c r="A284" s="2">
        <v>40009</v>
      </c>
      <c r="D284" s="9">
        <v>11300</v>
      </c>
      <c r="E284" s="5" t="s">
        <v>305</v>
      </c>
      <c r="H284" s="51">
        <f t="shared" si="4"/>
        <v>115481.22999999998</v>
      </c>
    </row>
    <row r="285" spans="1:8" ht="13" x14ac:dyDescent="0.3">
      <c r="A285" s="2">
        <v>40011</v>
      </c>
      <c r="D285" s="9">
        <v>400</v>
      </c>
      <c r="E285" s="5" t="s">
        <v>306</v>
      </c>
      <c r="H285" s="51">
        <f t="shared" si="4"/>
        <v>115881.22999999998</v>
      </c>
    </row>
    <row r="286" spans="1:8" ht="13" x14ac:dyDescent="0.3">
      <c r="A286" s="2">
        <v>40017</v>
      </c>
      <c r="D286" s="9">
        <v>75</v>
      </c>
      <c r="E286" s="5" t="s">
        <v>307</v>
      </c>
      <c r="H286" s="51">
        <f t="shared" si="4"/>
        <v>115956.22999999998</v>
      </c>
    </row>
    <row r="287" spans="1:8" ht="13" x14ac:dyDescent="0.3">
      <c r="A287" s="2">
        <v>40017</v>
      </c>
      <c r="D287" s="9">
        <v>495</v>
      </c>
      <c r="E287" s="5" t="s">
        <v>308</v>
      </c>
      <c r="H287" s="51">
        <f t="shared" si="4"/>
        <v>116451.22999999998</v>
      </c>
    </row>
    <row r="288" spans="1:8" ht="13" x14ac:dyDescent="0.3">
      <c r="A288" s="2">
        <v>40018</v>
      </c>
      <c r="D288" s="9">
        <v>65.8</v>
      </c>
      <c r="E288" s="5" t="s">
        <v>308</v>
      </c>
      <c r="H288" s="51">
        <f t="shared" si="4"/>
        <v>116517.02999999998</v>
      </c>
    </row>
    <row r="289" spans="1:8" ht="13" x14ac:dyDescent="0.3">
      <c r="A289" s="2">
        <v>40024</v>
      </c>
      <c r="D289" s="9">
        <v>15</v>
      </c>
      <c r="E289" s="5" t="s">
        <v>182</v>
      </c>
      <c r="H289" s="51">
        <f t="shared" si="4"/>
        <v>116532.02999999998</v>
      </c>
    </row>
    <row r="290" spans="1:8" ht="13" x14ac:dyDescent="0.3">
      <c r="A290" s="2">
        <v>40028</v>
      </c>
      <c r="D290" s="9">
        <v>10</v>
      </c>
      <c r="E290" s="5" t="s">
        <v>86</v>
      </c>
      <c r="H290" s="51">
        <f t="shared" si="4"/>
        <v>116542.02999999998</v>
      </c>
    </row>
    <row r="291" spans="1:8" ht="13" x14ac:dyDescent="0.3">
      <c r="A291" s="2">
        <v>40032</v>
      </c>
      <c r="D291" s="9">
        <v>70</v>
      </c>
      <c r="E291" s="5" t="s">
        <v>310</v>
      </c>
      <c r="H291" s="51">
        <f t="shared" si="4"/>
        <v>116612.02999999998</v>
      </c>
    </row>
    <row r="292" spans="1:8" ht="13" x14ac:dyDescent="0.3">
      <c r="A292" s="2">
        <v>40042</v>
      </c>
      <c r="D292" s="9">
        <v>25</v>
      </c>
      <c r="E292" s="5" t="s">
        <v>110</v>
      </c>
      <c r="H292" s="51">
        <f t="shared" si="4"/>
        <v>116637.02999999998</v>
      </c>
    </row>
    <row r="293" spans="1:8" ht="13" x14ac:dyDescent="0.3">
      <c r="A293" s="2">
        <v>40057</v>
      </c>
      <c r="D293" s="9">
        <v>10</v>
      </c>
      <c r="E293" s="5" t="s">
        <v>86</v>
      </c>
      <c r="H293" s="51">
        <f t="shared" si="4"/>
        <v>116647.02999999998</v>
      </c>
    </row>
    <row r="294" spans="1:8" ht="13" x14ac:dyDescent="0.3">
      <c r="A294" s="2">
        <v>40087</v>
      </c>
      <c r="D294" s="9">
        <v>10</v>
      </c>
      <c r="E294" s="5" t="s">
        <v>86</v>
      </c>
      <c r="H294" s="51">
        <f t="shared" si="4"/>
        <v>116657.02999999998</v>
      </c>
    </row>
    <row r="295" spans="1:8" ht="13" x14ac:dyDescent="0.3">
      <c r="A295" s="2">
        <v>40092</v>
      </c>
      <c r="D295" s="9">
        <v>2000</v>
      </c>
      <c r="E295" s="5" t="s">
        <v>311</v>
      </c>
      <c r="H295" s="51">
        <f t="shared" si="4"/>
        <v>118657.02999999998</v>
      </c>
    </row>
    <row r="296" spans="1:8" ht="13" x14ac:dyDescent="0.3">
      <c r="A296" s="2">
        <v>40110</v>
      </c>
      <c r="D296" s="9">
        <v>25</v>
      </c>
      <c r="E296" s="5" t="s">
        <v>110</v>
      </c>
      <c r="H296" s="51">
        <f t="shared" si="4"/>
        <v>118682.02999999998</v>
      </c>
    </row>
    <row r="297" spans="1:8" ht="13" x14ac:dyDescent="0.3">
      <c r="A297" s="2">
        <v>40119</v>
      </c>
      <c r="D297" s="9">
        <v>10</v>
      </c>
      <c r="E297" s="5" t="s">
        <v>86</v>
      </c>
      <c r="H297" s="51">
        <f t="shared" si="4"/>
        <v>118692.02999999998</v>
      </c>
    </row>
    <row r="298" spans="1:8" ht="13" x14ac:dyDescent="0.3">
      <c r="A298" s="2">
        <v>40126</v>
      </c>
      <c r="D298" s="9">
        <v>50</v>
      </c>
      <c r="E298" s="5" t="s">
        <v>74</v>
      </c>
      <c r="H298" s="51">
        <f t="shared" si="4"/>
        <v>118742.02999999998</v>
      </c>
    </row>
    <row r="299" spans="1:8" ht="13" x14ac:dyDescent="0.3">
      <c r="A299" s="2">
        <v>40133</v>
      </c>
      <c r="D299" s="9">
        <v>500</v>
      </c>
      <c r="E299" s="5" t="s">
        <v>313</v>
      </c>
      <c r="H299" s="51">
        <f t="shared" si="4"/>
        <v>119242.02999999998</v>
      </c>
    </row>
    <row r="300" spans="1:8" ht="13" x14ac:dyDescent="0.3">
      <c r="A300" s="2">
        <v>40147</v>
      </c>
      <c r="D300" s="9">
        <v>75</v>
      </c>
      <c r="E300" s="5" t="s">
        <v>314</v>
      </c>
      <c r="H300" s="51">
        <f t="shared" si="4"/>
        <v>119317.02999999998</v>
      </c>
    </row>
    <row r="301" spans="1:8" ht="13" x14ac:dyDescent="0.3">
      <c r="A301" s="2">
        <v>40148</v>
      </c>
      <c r="D301" s="9">
        <v>100</v>
      </c>
      <c r="E301" s="5" t="s">
        <v>315</v>
      </c>
      <c r="H301" s="51">
        <f t="shared" si="4"/>
        <v>119417.02999999998</v>
      </c>
    </row>
    <row r="302" spans="1:8" ht="13" x14ac:dyDescent="0.3">
      <c r="A302" s="2">
        <v>40148</v>
      </c>
      <c r="D302" s="9">
        <v>10</v>
      </c>
      <c r="E302" s="5" t="s">
        <v>86</v>
      </c>
      <c r="H302" s="51">
        <f t="shared" si="4"/>
        <v>119427.02999999998</v>
      </c>
    </row>
    <row r="303" spans="1:8" ht="13" x14ac:dyDescent="0.3">
      <c r="A303" s="2">
        <v>40155</v>
      </c>
      <c r="D303" s="9">
        <v>35</v>
      </c>
      <c r="E303" s="5" t="s">
        <v>249</v>
      </c>
      <c r="H303" s="51">
        <f t="shared" si="4"/>
        <v>119462.02999999998</v>
      </c>
    </row>
    <row r="304" spans="1:8" ht="13" x14ac:dyDescent="0.3">
      <c r="A304" s="2">
        <v>40169</v>
      </c>
      <c r="D304" s="9">
        <v>625</v>
      </c>
      <c r="E304" s="5" t="s">
        <v>316</v>
      </c>
      <c r="H304" s="51">
        <f t="shared" si="4"/>
        <v>120087.02999999998</v>
      </c>
    </row>
    <row r="305" spans="1:8" ht="13" x14ac:dyDescent="0.3">
      <c r="A305" s="2">
        <v>40169</v>
      </c>
      <c r="D305" s="9">
        <v>50</v>
      </c>
      <c r="E305" s="5" t="s">
        <v>317</v>
      </c>
      <c r="H305" s="51">
        <f t="shared" si="4"/>
        <v>120137.02999999998</v>
      </c>
    </row>
    <row r="306" spans="1:8" ht="13" x14ac:dyDescent="0.3">
      <c r="A306" s="2">
        <v>40175</v>
      </c>
      <c r="D306" s="9">
        <v>400</v>
      </c>
      <c r="E306" s="5" t="s">
        <v>318</v>
      </c>
      <c r="H306" s="51">
        <f t="shared" si="4"/>
        <v>120537.02999999998</v>
      </c>
    </row>
    <row r="307" spans="1:8" ht="13" x14ac:dyDescent="0.3">
      <c r="A307" s="2">
        <v>40175</v>
      </c>
      <c r="D307" s="9">
        <v>200</v>
      </c>
      <c r="E307" s="5" t="s">
        <v>253</v>
      </c>
      <c r="H307" s="51">
        <f t="shared" si="4"/>
        <v>120737.02999999998</v>
      </c>
    </row>
    <row r="308" spans="1:8" ht="13" x14ac:dyDescent="0.3">
      <c r="A308" s="2">
        <v>40175</v>
      </c>
      <c r="D308" s="9">
        <v>350</v>
      </c>
      <c r="E308" s="5" t="s">
        <v>244</v>
      </c>
      <c r="H308" s="51">
        <f t="shared" si="4"/>
        <v>121087.02999999998</v>
      </c>
    </row>
    <row r="309" spans="1:8" ht="13" x14ac:dyDescent="0.3">
      <c r="A309" s="2">
        <v>40175</v>
      </c>
      <c r="D309" s="9">
        <v>150</v>
      </c>
      <c r="E309" s="5" t="s">
        <v>244</v>
      </c>
      <c r="H309" s="51">
        <f t="shared" si="4"/>
        <v>121237.02999999998</v>
      </c>
    </row>
    <row r="310" spans="1:8" s="1" customFormat="1" ht="13" x14ac:dyDescent="0.3">
      <c r="A310" s="52">
        <v>40178</v>
      </c>
      <c r="D310" s="53">
        <v>10</v>
      </c>
      <c r="E310" s="3" t="s">
        <v>315</v>
      </c>
      <c r="H310" s="51">
        <f t="shared" si="4"/>
        <v>121247.02999999998</v>
      </c>
    </row>
    <row r="311" spans="1:8" s="44" customFormat="1" ht="13" x14ac:dyDescent="0.3">
      <c r="A311" s="43">
        <v>40182</v>
      </c>
      <c r="D311" s="11">
        <v>50</v>
      </c>
      <c r="E311" s="5" t="s">
        <v>279</v>
      </c>
      <c r="H311" s="51">
        <f t="shared" si="4"/>
        <v>121297.02999999998</v>
      </c>
    </row>
    <row r="312" spans="1:8" s="44" customFormat="1" ht="13" x14ac:dyDescent="0.3">
      <c r="A312" s="43">
        <v>40182</v>
      </c>
      <c r="D312" s="11">
        <v>250</v>
      </c>
      <c r="E312" s="5" t="s">
        <v>322</v>
      </c>
      <c r="H312" s="51">
        <f t="shared" si="4"/>
        <v>121547.02999999998</v>
      </c>
    </row>
    <row r="313" spans="1:8" s="44" customFormat="1" ht="13" x14ac:dyDescent="0.3">
      <c r="A313" s="43">
        <v>40182</v>
      </c>
      <c r="D313" s="11">
        <v>10</v>
      </c>
      <c r="E313" s="5" t="s">
        <v>86</v>
      </c>
      <c r="H313" s="51">
        <f t="shared" si="4"/>
        <v>121557.02999999998</v>
      </c>
    </row>
    <row r="314" spans="1:8" s="44" customFormat="1" ht="13" x14ac:dyDescent="0.3">
      <c r="A314" s="43">
        <v>40183</v>
      </c>
      <c r="D314" s="11">
        <v>100</v>
      </c>
      <c r="E314" s="5" t="s">
        <v>327</v>
      </c>
      <c r="H314" s="51">
        <f t="shared" si="4"/>
        <v>121657.02999999998</v>
      </c>
    </row>
    <row r="315" spans="1:8" s="44" customFormat="1" ht="13" x14ac:dyDescent="0.3">
      <c r="A315" s="43">
        <v>40185</v>
      </c>
      <c r="D315" s="11">
        <v>25</v>
      </c>
      <c r="E315" s="5" t="s">
        <v>194</v>
      </c>
      <c r="H315" s="51">
        <f t="shared" si="4"/>
        <v>121682.02999999998</v>
      </c>
    </row>
    <row r="316" spans="1:8" s="44" customFormat="1" ht="13" x14ac:dyDescent="0.3">
      <c r="A316" s="43">
        <v>40185</v>
      </c>
      <c r="D316" s="11">
        <v>60</v>
      </c>
      <c r="E316" s="5" t="s">
        <v>94</v>
      </c>
      <c r="H316" s="51">
        <f t="shared" si="4"/>
        <v>121742.02999999998</v>
      </c>
    </row>
    <row r="317" spans="1:8" s="44" customFormat="1" ht="13" x14ac:dyDescent="0.3">
      <c r="A317" s="43">
        <v>40192</v>
      </c>
      <c r="D317" s="11">
        <v>20</v>
      </c>
      <c r="E317" s="5" t="s">
        <v>110</v>
      </c>
      <c r="H317" s="51">
        <f t="shared" si="4"/>
        <v>121762.02999999998</v>
      </c>
    </row>
    <row r="318" spans="1:8" s="44" customFormat="1" ht="13" x14ac:dyDescent="0.3">
      <c r="A318" s="43">
        <v>40200</v>
      </c>
      <c r="D318" s="11">
        <v>25</v>
      </c>
      <c r="E318" s="5" t="s">
        <v>331</v>
      </c>
      <c r="H318" s="51">
        <f t="shared" si="4"/>
        <v>121787.02999999998</v>
      </c>
    </row>
    <row r="319" spans="1:8" s="44" customFormat="1" ht="13" x14ac:dyDescent="0.3">
      <c r="A319" s="43">
        <v>40200</v>
      </c>
      <c r="D319" s="11">
        <v>350</v>
      </c>
      <c r="E319" s="5" t="s">
        <v>332</v>
      </c>
      <c r="H319" s="51">
        <f t="shared" si="4"/>
        <v>122137.02999999998</v>
      </c>
    </row>
    <row r="320" spans="1:8" s="44" customFormat="1" ht="13" x14ac:dyDescent="0.3">
      <c r="A320" s="43">
        <v>40210</v>
      </c>
      <c r="D320" s="11">
        <v>10</v>
      </c>
      <c r="E320" s="5" t="s">
        <v>86</v>
      </c>
      <c r="H320" s="51">
        <f t="shared" si="4"/>
        <v>122147.02999999998</v>
      </c>
    </row>
    <row r="321" spans="1:8" s="44" customFormat="1" ht="13" x14ac:dyDescent="0.3">
      <c r="A321" s="43">
        <v>40210</v>
      </c>
      <c r="D321" s="11">
        <v>10</v>
      </c>
      <c r="E321" s="5" t="s">
        <v>315</v>
      </c>
      <c r="H321" s="51">
        <f t="shared" si="4"/>
        <v>122157.02999999998</v>
      </c>
    </row>
    <row r="322" spans="1:8" s="44" customFormat="1" ht="13" x14ac:dyDescent="0.3">
      <c r="A322" s="43">
        <v>40224</v>
      </c>
      <c r="D322" s="11">
        <v>100</v>
      </c>
      <c r="E322" s="5" t="s">
        <v>339</v>
      </c>
      <c r="H322" s="51">
        <f t="shared" si="4"/>
        <v>122257.02999999998</v>
      </c>
    </row>
    <row r="323" spans="1:8" s="44" customFormat="1" ht="13" x14ac:dyDescent="0.3">
      <c r="A323" s="43">
        <v>40232</v>
      </c>
      <c r="D323" s="11">
        <v>10.8</v>
      </c>
      <c r="E323" s="5" t="s">
        <v>340</v>
      </c>
      <c r="H323" s="51">
        <f t="shared" si="4"/>
        <v>122267.82999999999</v>
      </c>
    </row>
    <row r="324" spans="1:8" s="44" customFormat="1" ht="13" x14ac:dyDescent="0.3">
      <c r="A324" s="43">
        <v>40232</v>
      </c>
      <c r="D324" s="11">
        <v>6.2</v>
      </c>
      <c r="E324" s="5" t="s">
        <v>340</v>
      </c>
      <c r="H324" s="51">
        <f>+H323+D324</f>
        <v>122274.02999999998</v>
      </c>
    </row>
    <row r="325" spans="1:8" s="44" customFormat="1" ht="13" x14ac:dyDescent="0.3">
      <c r="A325" s="43">
        <v>40232</v>
      </c>
      <c r="D325" s="11">
        <v>13.5</v>
      </c>
      <c r="E325" s="5" t="s">
        <v>340</v>
      </c>
      <c r="H325" s="51">
        <f>+H324+D325</f>
        <v>122287.52999999998</v>
      </c>
    </row>
    <row r="326" spans="1:8" s="44" customFormat="1" ht="13" x14ac:dyDescent="0.3">
      <c r="A326" s="43">
        <v>40232</v>
      </c>
      <c r="D326" s="11">
        <v>23.8</v>
      </c>
      <c r="E326" s="5" t="s">
        <v>340</v>
      </c>
      <c r="H326" s="51">
        <f>+H325+D326</f>
        <v>122311.32999999999</v>
      </c>
    </row>
    <row r="327" spans="1:8" s="44" customFormat="1" ht="13" x14ac:dyDescent="0.3">
      <c r="A327" s="43">
        <v>40233</v>
      </c>
      <c r="D327" s="11">
        <v>30</v>
      </c>
      <c r="E327" s="5" t="s">
        <v>341</v>
      </c>
      <c r="H327" s="51">
        <f t="shared" ref="H327:H390" si="5">+H326+D327</f>
        <v>122341.32999999999</v>
      </c>
    </row>
    <row r="328" spans="1:8" s="44" customFormat="1" ht="13" x14ac:dyDescent="0.3">
      <c r="A328" s="43">
        <v>40238</v>
      </c>
      <c r="D328" s="11">
        <v>50</v>
      </c>
      <c r="E328" s="5" t="s">
        <v>75</v>
      </c>
      <c r="H328" s="51">
        <f t="shared" si="5"/>
        <v>122391.32999999999</v>
      </c>
    </row>
    <row r="329" spans="1:8" s="44" customFormat="1" ht="13" x14ac:dyDescent="0.3">
      <c r="A329" s="43">
        <v>40238</v>
      </c>
      <c r="D329" s="11">
        <v>10</v>
      </c>
      <c r="E329" s="5" t="s">
        <v>315</v>
      </c>
      <c r="H329" s="51">
        <f t="shared" si="5"/>
        <v>122401.32999999999</v>
      </c>
    </row>
    <row r="330" spans="1:8" s="44" customFormat="1" ht="13" x14ac:dyDescent="0.3">
      <c r="A330" s="43">
        <v>40238</v>
      </c>
      <c r="D330" s="11">
        <v>10</v>
      </c>
      <c r="E330" s="5" t="s">
        <v>86</v>
      </c>
      <c r="H330" s="51">
        <f t="shared" si="5"/>
        <v>122411.32999999999</v>
      </c>
    </row>
    <row r="331" spans="1:8" s="44" customFormat="1" ht="13" x14ac:dyDescent="0.3">
      <c r="A331" s="43">
        <v>40245</v>
      </c>
      <c r="D331" s="11">
        <v>100</v>
      </c>
      <c r="E331" s="5" t="s">
        <v>282</v>
      </c>
      <c r="H331" s="51">
        <f t="shared" si="5"/>
        <v>122511.32999999999</v>
      </c>
    </row>
    <row r="332" spans="1:8" s="44" customFormat="1" ht="13" x14ac:dyDescent="0.3">
      <c r="A332" s="43">
        <v>40245</v>
      </c>
      <c r="D332" s="11">
        <v>40</v>
      </c>
      <c r="E332" s="5" t="s">
        <v>76</v>
      </c>
      <c r="H332" s="51">
        <f t="shared" si="5"/>
        <v>122551.32999999999</v>
      </c>
    </row>
    <row r="333" spans="1:8" s="44" customFormat="1" ht="13" x14ac:dyDescent="0.3">
      <c r="A333" s="43">
        <v>40247</v>
      </c>
      <c r="D333" s="11">
        <v>35</v>
      </c>
      <c r="E333" s="5" t="s">
        <v>117</v>
      </c>
      <c r="H333" s="51">
        <f t="shared" si="5"/>
        <v>122586.32999999999</v>
      </c>
    </row>
    <row r="334" spans="1:8" s="44" customFormat="1" ht="13" x14ac:dyDescent="0.3">
      <c r="A334" s="43">
        <v>40252</v>
      </c>
      <c r="D334" s="11">
        <v>5</v>
      </c>
      <c r="E334" s="5" t="s">
        <v>346</v>
      </c>
      <c r="H334" s="51">
        <f t="shared" si="5"/>
        <v>122591.32999999999</v>
      </c>
    </row>
    <row r="335" spans="1:8" s="44" customFormat="1" ht="13" x14ac:dyDescent="0.3">
      <c r="A335" s="43">
        <v>40268</v>
      </c>
      <c r="D335" s="11">
        <v>50</v>
      </c>
      <c r="E335" s="5" t="s">
        <v>225</v>
      </c>
      <c r="H335" s="51">
        <f t="shared" si="5"/>
        <v>122641.32999999999</v>
      </c>
    </row>
    <row r="336" spans="1:8" s="44" customFormat="1" ht="13" x14ac:dyDescent="0.3">
      <c r="A336" s="43">
        <v>40268</v>
      </c>
      <c r="D336" s="11">
        <v>10</v>
      </c>
      <c r="E336" s="5" t="s">
        <v>315</v>
      </c>
      <c r="H336" s="51">
        <f t="shared" si="5"/>
        <v>122651.32999999999</v>
      </c>
    </row>
    <row r="337" spans="1:8" s="44" customFormat="1" ht="13" x14ac:dyDescent="0.3">
      <c r="A337" s="43">
        <v>40269</v>
      </c>
      <c r="D337" s="11">
        <v>10</v>
      </c>
      <c r="E337" s="5" t="s">
        <v>86</v>
      </c>
      <c r="H337" s="51">
        <f t="shared" si="5"/>
        <v>122661.32999999999</v>
      </c>
    </row>
    <row r="338" spans="1:8" s="44" customFormat="1" ht="13" x14ac:dyDescent="0.3">
      <c r="A338" s="43">
        <v>40275</v>
      </c>
      <c r="D338" s="11">
        <v>2500</v>
      </c>
      <c r="E338" s="5" t="s">
        <v>200</v>
      </c>
      <c r="H338" s="51">
        <f t="shared" si="5"/>
        <v>125161.32999999999</v>
      </c>
    </row>
    <row r="339" spans="1:8" s="44" customFormat="1" ht="13" x14ac:dyDescent="0.3">
      <c r="A339" s="43">
        <v>40277</v>
      </c>
      <c r="D339" s="11">
        <v>25</v>
      </c>
      <c r="E339" s="5" t="s">
        <v>95</v>
      </c>
      <c r="H339" s="51">
        <f t="shared" si="5"/>
        <v>125186.32999999999</v>
      </c>
    </row>
    <row r="340" spans="1:8" s="44" customFormat="1" ht="13" x14ac:dyDescent="0.3">
      <c r="A340" s="43">
        <v>40297</v>
      </c>
      <c r="D340" s="11">
        <v>50</v>
      </c>
      <c r="E340" s="5" t="s">
        <v>351</v>
      </c>
      <c r="H340" s="51">
        <f t="shared" si="5"/>
        <v>125236.32999999999</v>
      </c>
    </row>
    <row r="341" spans="1:8" s="44" customFormat="1" ht="13" x14ac:dyDescent="0.3">
      <c r="A341" s="43">
        <v>40298</v>
      </c>
      <c r="D341" s="11">
        <v>10</v>
      </c>
      <c r="E341" s="5" t="s">
        <v>315</v>
      </c>
      <c r="H341" s="51">
        <f t="shared" si="5"/>
        <v>125246.32999999999</v>
      </c>
    </row>
    <row r="342" spans="1:8" s="44" customFormat="1" ht="13" x14ac:dyDescent="0.3">
      <c r="A342" s="43">
        <v>40301</v>
      </c>
      <c r="D342" s="11">
        <v>10</v>
      </c>
      <c r="E342" s="5" t="s">
        <v>86</v>
      </c>
      <c r="H342" s="51">
        <f t="shared" si="5"/>
        <v>125256.32999999999</v>
      </c>
    </row>
    <row r="343" spans="1:8" s="44" customFormat="1" ht="13" x14ac:dyDescent="0.3">
      <c r="A343" s="43">
        <v>40309</v>
      </c>
      <c r="D343" s="11">
        <v>30</v>
      </c>
      <c r="E343" s="5" t="s">
        <v>352</v>
      </c>
      <c r="H343" s="51">
        <f t="shared" si="5"/>
        <v>125286.32999999999</v>
      </c>
    </row>
    <row r="344" spans="1:8" s="44" customFormat="1" ht="13" x14ac:dyDescent="0.3">
      <c r="A344" s="43">
        <v>40316</v>
      </c>
      <c r="D344" s="11">
        <v>200</v>
      </c>
      <c r="E344" s="5" t="s">
        <v>353</v>
      </c>
      <c r="H344" s="51">
        <f t="shared" si="5"/>
        <v>125486.32999999999</v>
      </c>
    </row>
    <row r="345" spans="1:8" s="44" customFormat="1" ht="13" x14ac:dyDescent="0.3">
      <c r="A345" s="43">
        <v>40329</v>
      </c>
      <c r="D345" s="11">
        <v>10</v>
      </c>
      <c r="E345" s="5" t="s">
        <v>315</v>
      </c>
      <c r="H345" s="51">
        <f t="shared" si="5"/>
        <v>125496.32999999999</v>
      </c>
    </row>
    <row r="346" spans="1:8" s="44" customFormat="1" ht="13" x14ac:dyDescent="0.3">
      <c r="A346" s="43">
        <v>40330</v>
      </c>
      <c r="D346" s="11">
        <v>10</v>
      </c>
      <c r="E346" s="5" t="s">
        <v>86</v>
      </c>
      <c r="H346" s="51">
        <f t="shared" si="5"/>
        <v>125506.32999999999</v>
      </c>
    </row>
    <row r="347" spans="1:8" s="44" customFormat="1" ht="13" x14ac:dyDescent="0.3">
      <c r="A347" s="43">
        <v>40340</v>
      </c>
      <c r="D347" s="11">
        <v>112.58</v>
      </c>
      <c r="E347" s="5" t="s">
        <v>354</v>
      </c>
      <c r="H347" s="51">
        <f t="shared" si="5"/>
        <v>125618.90999999999</v>
      </c>
    </row>
    <row r="348" spans="1:8" s="44" customFormat="1" ht="13" x14ac:dyDescent="0.3">
      <c r="A348" s="43">
        <v>40347</v>
      </c>
      <c r="D348" s="11">
        <v>65</v>
      </c>
      <c r="E348" s="5" t="s">
        <v>354</v>
      </c>
      <c r="H348" s="51">
        <f t="shared" si="5"/>
        <v>125683.90999999999</v>
      </c>
    </row>
    <row r="349" spans="1:8" s="44" customFormat="1" ht="13" x14ac:dyDescent="0.3">
      <c r="A349" s="43">
        <v>40359</v>
      </c>
      <c r="D349" s="11">
        <v>10</v>
      </c>
      <c r="E349" s="5" t="s">
        <v>315</v>
      </c>
      <c r="H349" s="51">
        <f t="shared" si="5"/>
        <v>125693.90999999999</v>
      </c>
    </row>
    <row r="350" spans="1:8" s="44" customFormat="1" ht="13" x14ac:dyDescent="0.3">
      <c r="A350" s="43">
        <v>40360</v>
      </c>
      <c r="D350" s="11">
        <v>10</v>
      </c>
      <c r="E350" s="5" t="s">
        <v>86</v>
      </c>
      <c r="H350" s="51">
        <f t="shared" si="5"/>
        <v>125703.90999999999</v>
      </c>
    </row>
    <row r="351" spans="1:8" s="44" customFormat="1" ht="13" x14ac:dyDescent="0.3">
      <c r="A351" s="43">
        <v>40365</v>
      </c>
      <c r="D351" s="11">
        <v>20</v>
      </c>
      <c r="E351" s="5" t="s">
        <v>110</v>
      </c>
      <c r="H351" s="51">
        <f t="shared" si="5"/>
        <v>125723.90999999999</v>
      </c>
    </row>
    <row r="352" spans="1:8" s="44" customFormat="1" ht="13" x14ac:dyDescent="0.3">
      <c r="A352" s="43">
        <v>40378</v>
      </c>
      <c r="D352" s="11">
        <v>500</v>
      </c>
      <c r="E352" s="5" t="s">
        <v>292</v>
      </c>
      <c r="H352" s="51">
        <f t="shared" si="5"/>
        <v>126223.90999999999</v>
      </c>
    </row>
    <row r="353" spans="1:8" s="44" customFormat="1" ht="13" x14ac:dyDescent="0.3">
      <c r="A353" s="43">
        <v>40379</v>
      </c>
      <c r="D353" s="11">
        <v>8.1</v>
      </c>
      <c r="E353" s="5" t="s">
        <v>354</v>
      </c>
      <c r="H353" s="51">
        <f t="shared" si="5"/>
        <v>126232.01</v>
      </c>
    </row>
    <row r="354" spans="1:8" s="44" customFormat="1" ht="13" x14ac:dyDescent="0.3">
      <c r="A354" s="43">
        <v>40385</v>
      </c>
      <c r="D354" s="11">
        <v>50</v>
      </c>
      <c r="E354" s="5" t="s">
        <v>81</v>
      </c>
      <c r="H354" s="51">
        <f t="shared" si="5"/>
        <v>126282.01</v>
      </c>
    </row>
    <row r="355" spans="1:8" s="44" customFormat="1" ht="13" x14ac:dyDescent="0.3">
      <c r="A355" s="43">
        <v>40385</v>
      </c>
      <c r="D355" s="11">
        <v>1244</v>
      </c>
      <c r="E355" s="5" t="s">
        <v>305</v>
      </c>
      <c r="H355" s="51">
        <f t="shared" si="5"/>
        <v>127526.01</v>
      </c>
    </row>
    <row r="356" spans="1:8" s="44" customFormat="1" ht="13" x14ac:dyDescent="0.3">
      <c r="A356" s="43">
        <v>40386</v>
      </c>
      <c r="D356" s="11">
        <v>3</v>
      </c>
      <c r="E356" s="5" t="s">
        <v>354</v>
      </c>
      <c r="H356" s="51">
        <f t="shared" si="5"/>
        <v>127529.01</v>
      </c>
    </row>
    <row r="357" spans="1:8" s="44" customFormat="1" ht="13" x14ac:dyDescent="0.3">
      <c r="A357" s="43">
        <v>40392</v>
      </c>
      <c r="D357" s="11">
        <v>10</v>
      </c>
      <c r="E357" s="5" t="s">
        <v>315</v>
      </c>
      <c r="H357" s="51">
        <f t="shared" si="5"/>
        <v>127539.01</v>
      </c>
    </row>
    <row r="358" spans="1:8" s="44" customFormat="1" ht="13" x14ac:dyDescent="0.3">
      <c r="A358" s="43">
        <v>40392</v>
      </c>
      <c r="D358" s="11">
        <v>10</v>
      </c>
      <c r="E358" s="5" t="s">
        <v>86</v>
      </c>
      <c r="H358" s="51">
        <f t="shared" si="5"/>
        <v>127549.01</v>
      </c>
    </row>
    <row r="359" spans="1:8" s="44" customFormat="1" ht="13" x14ac:dyDescent="0.3">
      <c r="A359" s="43">
        <v>40407</v>
      </c>
      <c r="D359" s="11">
        <v>25</v>
      </c>
      <c r="E359" s="5" t="s">
        <v>357</v>
      </c>
      <c r="H359" s="51">
        <f t="shared" si="5"/>
        <v>127574.01</v>
      </c>
    </row>
    <row r="360" spans="1:8" ht="13" x14ac:dyDescent="0.3">
      <c r="A360" s="2">
        <v>40408</v>
      </c>
      <c r="D360" s="9">
        <v>20</v>
      </c>
      <c r="E360" s="5" t="s">
        <v>110</v>
      </c>
      <c r="H360" s="51">
        <f t="shared" si="5"/>
        <v>127594.01</v>
      </c>
    </row>
    <row r="361" spans="1:8" ht="13" x14ac:dyDescent="0.3">
      <c r="A361" s="2">
        <v>40421</v>
      </c>
      <c r="D361" s="9">
        <v>10</v>
      </c>
      <c r="E361" s="5" t="s">
        <v>315</v>
      </c>
      <c r="H361" s="51">
        <f t="shared" si="5"/>
        <v>127604.01</v>
      </c>
    </row>
    <row r="362" spans="1:8" ht="13" x14ac:dyDescent="0.3">
      <c r="A362" s="2">
        <v>40422</v>
      </c>
      <c r="D362" s="9">
        <v>10</v>
      </c>
      <c r="E362" s="5" t="s">
        <v>86</v>
      </c>
      <c r="H362" s="51">
        <f t="shared" si="5"/>
        <v>127614.01</v>
      </c>
    </row>
    <row r="363" spans="1:8" ht="13" x14ac:dyDescent="0.3">
      <c r="A363" s="2">
        <v>40423</v>
      </c>
      <c r="D363" s="9">
        <v>50</v>
      </c>
      <c r="E363" s="5" t="s">
        <v>100</v>
      </c>
      <c r="H363" s="51">
        <f t="shared" si="5"/>
        <v>127664.01</v>
      </c>
    </row>
    <row r="364" spans="1:8" ht="13" x14ac:dyDescent="0.3">
      <c r="A364" s="2">
        <v>40424</v>
      </c>
      <c r="D364" s="9">
        <v>250</v>
      </c>
      <c r="E364" s="5" t="s">
        <v>359</v>
      </c>
      <c r="H364" s="51">
        <f t="shared" si="5"/>
        <v>127914.01</v>
      </c>
    </row>
    <row r="365" spans="1:8" ht="13" x14ac:dyDescent="0.3">
      <c r="A365" s="2">
        <v>40430</v>
      </c>
      <c r="D365" s="9">
        <v>2000</v>
      </c>
      <c r="E365" s="5" t="s">
        <v>311</v>
      </c>
      <c r="H365" s="51">
        <f t="shared" si="5"/>
        <v>129914.01</v>
      </c>
    </row>
    <row r="366" spans="1:8" ht="13" x14ac:dyDescent="0.3">
      <c r="A366" s="2">
        <v>40434</v>
      </c>
      <c r="D366" s="9">
        <v>50</v>
      </c>
      <c r="E366" s="5" t="s">
        <v>360</v>
      </c>
      <c r="H366" s="51">
        <f t="shared" si="5"/>
        <v>129964.01</v>
      </c>
    </row>
    <row r="367" spans="1:8" ht="13" x14ac:dyDescent="0.3">
      <c r="A367" s="2">
        <v>40445</v>
      </c>
      <c r="D367" s="9">
        <v>50</v>
      </c>
      <c r="E367" s="5" t="s">
        <v>361</v>
      </c>
      <c r="H367" s="51">
        <f t="shared" si="5"/>
        <v>130014.01</v>
      </c>
    </row>
    <row r="368" spans="1:8" ht="13" x14ac:dyDescent="0.3">
      <c r="A368" s="2">
        <v>40445</v>
      </c>
      <c r="D368" s="9">
        <v>20</v>
      </c>
      <c r="E368" s="5" t="s">
        <v>362</v>
      </c>
      <c r="H368" s="51">
        <f t="shared" si="5"/>
        <v>130034.01</v>
      </c>
    </row>
    <row r="369" spans="1:8" ht="13" x14ac:dyDescent="0.3">
      <c r="A369" s="2">
        <v>40451</v>
      </c>
      <c r="D369" s="9">
        <v>10</v>
      </c>
      <c r="E369" s="5" t="s">
        <v>315</v>
      </c>
      <c r="H369" s="51">
        <f t="shared" si="5"/>
        <v>130044.01</v>
      </c>
    </row>
    <row r="370" spans="1:8" ht="13" x14ac:dyDescent="0.3">
      <c r="A370" s="2">
        <v>40452</v>
      </c>
      <c r="D370" s="9">
        <v>10</v>
      </c>
      <c r="E370" s="5" t="s">
        <v>86</v>
      </c>
      <c r="H370" s="51">
        <f t="shared" si="5"/>
        <v>130054.01</v>
      </c>
    </row>
    <row r="371" spans="1:8" ht="13" x14ac:dyDescent="0.3">
      <c r="A371" s="2">
        <v>40464</v>
      </c>
      <c r="D371" s="9">
        <v>1500.34</v>
      </c>
      <c r="E371" s="5" t="s">
        <v>363</v>
      </c>
      <c r="H371" s="51">
        <f t="shared" si="5"/>
        <v>131554.35</v>
      </c>
    </row>
    <row r="372" spans="1:8" ht="13" x14ac:dyDescent="0.3">
      <c r="A372" s="2">
        <v>40468</v>
      </c>
      <c r="D372" s="9">
        <v>50</v>
      </c>
      <c r="E372" s="5" t="s">
        <v>364</v>
      </c>
      <c r="H372" s="51">
        <f t="shared" si="5"/>
        <v>131604.35</v>
      </c>
    </row>
    <row r="373" spans="1:8" ht="13" x14ac:dyDescent="0.3">
      <c r="A373" s="2">
        <v>40474</v>
      </c>
      <c r="D373" s="9">
        <v>20</v>
      </c>
      <c r="E373" s="5" t="s">
        <v>110</v>
      </c>
      <c r="H373" s="51">
        <f t="shared" si="5"/>
        <v>131624.35</v>
      </c>
    </row>
    <row r="374" spans="1:8" ht="13" x14ac:dyDescent="0.3">
      <c r="A374" s="2">
        <v>40479</v>
      </c>
      <c r="D374" s="9">
        <v>20.190000000000001</v>
      </c>
      <c r="E374" s="5" t="s">
        <v>354</v>
      </c>
      <c r="H374" s="51">
        <f t="shared" si="5"/>
        <v>131644.54</v>
      </c>
    </row>
    <row r="375" spans="1:8" ht="13" x14ac:dyDescent="0.3">
      <c r="A375" s="2">
        <v>40479</v>
      </c>
      <c r="D375" s="9">
        <v>24.58</v>
      </c>
      <c r="E375" s="5" t="s">
        <v>354</v>
      </c>
      <c r="H375" s="51">
        <f t="shared" si="5"/>
        <v>131669.12</v>
      </c>
    </row>
    <row r="376" spans="1:8" ht="13" x14ac:dyDescent="0.3">
      <c r="A376" s="2">
        <v>40483</v>
      </c>
      <c r="D376" s="9">
        <v>10</v>
      </c>
      <c r="E376" s="5" t="s">
        <v>315</v>
      </c>
      <c r="H376" s="51">
        <f t="shared" si="5"/>
        <v>131679.12</v>
      </c>
    </row>
    <row r="377" spans="1:8" ht="13" x14ac:dyDescent="0.3">
      <c r="A377" s="2">
        <v>40483</v>
      </c>
      <c r="D377" s="9">
        <v>10</v>
      </c>
      <c r="E377" s="5" t="s">
        <v>86</v>
      </c>
      <c r="H377" s="51">
        <f t="shared" si="5"/>
        <v>131689.12</v>
      </c>
    </row>
    <row r="378" spans="1:8" ht="13" x14ac:dyDescent="0.3">
      <c r="A378" s="2">
        <v>40491</v>
      </c>
      <c r="D378" s="9">
        <v>50</v>
      </c>
      <c r="E378" s="5" t="s">
        <v>85</v>
      </c>
      <c r="H378" s="51">
        <f t="shared" si="5"/>
        <v>131739.12</v>
      </c>
    </row>
    <row r="379" spans="1:8" ht="13" x14ac:dyDescent="0.3">
      <c r="A379" s="2">
        <v>40491</v>
      </c>
      <c r="D379" s="9">
        <v>256.60000000000002</v>
      </c>
      <c r="E379" s="5" t="s">
        <v>369</v>
      </c>
      <c r="H379" s="51">
        <f t="shared" si="5"/>
        <v>131995.72</v>
      </c>
    </row>
    <row r="380" spans="1:8" ht="13" x14ac:dyDescent="0.3">
      <c r="A380" s="2">
        <v>40491</v>
      </c>
      <c r="D380" s="9">
        <v>10</v>
      </c>
      <c r="E380" s="5" t="s">
        <v>70</v>
      </c>
      <c r="H380" s="51">
        <f t="shared" si="5"/>
        <v>132005.72</v>
      </c>
    </row>
    <row r="381" spans="1:8" ht="13" x14ac:dyDescent="0.3">
      <c r="A381" s="2">
        <v>40507</v>
      </c>
      <c r="D381" s="9">
        <v>250</v>
      </c>
      <c r="E381" s="5" t="s">
        <v>360</v>
      </c>
      <c r="H381" s="51">
        <f t="shared" si="5"/>
        <v>132255.72</v>
      </c>
    </row>
    <row r="382" spans="1:8" ht="13" x14ac:dyDescent="0.3">
      <c r="A382" s="2">
        <v>40507</v>
      </c>
      <c r="D382" s="9">
        <v>200</v>
      </c>
      <c r="E382" s="5" t="s">
        <v>339</v>
      </c>
      <c r="H382" s="51">
        <f t="shared" si="5"/>
        <v>132455.72</v>
      </c>
    </row>
    <row r="383" spans="1:8" ht="13" x14ac:dyDescent="0.3">
      <c r="A383" s="2">
        <v>40507</v>
      </c>
      <c r="D383" s="9">
        <v>20</v>
      </c>
      <c r="E383" s="5" t="s">
        <v>110</v>
      </c>
      <c r="H383" s="51">
        <f t="shared" si="5"/>
        <v>132475.72</v>
      </c>
    </row>
    <row r="384" spans="1:8" ht="13" x14ac:dyDescent="0.3">
      <c r="A384" s="2">
        <v>40512</v>
      </c>
      <c r="D384" s="9">
        <v>10</v>
      </c>
      <c r="E384" s="5" t="s">
        <v>315</v>
      </c>
      <c r="H384" s="51">
        <f t="shared" si="5"/>
        <v>132485.72</v>
      </c>
    </row>
    <row r="385" spans="1:10" ht="13" x14ac:dyDescent="0.3">
      <c r="A385" s="2">
        <v>40513</v>
      </c>
      <c r="D385" s="9">
        <v>10</v>
      </c>
      <c r="E385" s="5" t="s">
        <v>86</v>
      </c>
      <c r="H385" s="51">
        <f t="shared" si="5"/>
        <v>132495.72</v>
      </c>
    </row>
    <row r="386" spans="1:10" ht="13" x14ac:dyDescent="0.3">
      <c r="A386" s="2">
        <v>40402</v>
      </c>
      <c r="D386" s="9">
        <v>30</v>
      </c>
      <c r="E386" s="5" t="s">
        <v>117</v>
      </c>
      <c r="H386" s="51">
        <f t="shared" si="5"/>
        <v>132525.72</v>
      </c>
    </row>
    <row r="387" spans="1:10" ht="13" x14ac:dyDescent="0.3">
      <c r="A387" s="43" t="s">
        <v>373</v>
      </c>
      <c r="B387" s="44"/>
      <c r="C387" s="44"/>
      <c r="D387" s="65">
        <v>35</v>
      </c>
      <c r="E387" s="5" t="s">
        <v>249</v>
      </c>
      <c r="F387" s="40"/>
      <c r="G387" s="44"/>
      <c r="H387" s="51">
        <f t="shared" si="5"/>
        <v>132560.72</v>
      </c>
      <c r="J387" s="40"/>
    </row>
    <row r="388" spans="1:10" ht="13" x14ac:dyDescent="0.3">
      <c r="A388" s="43" t="s">
        <v>374</v>
      </c>
      <c r="B388" s="44"/>
      <c r="C388" s="44"/>
      <c r="D388" s="65">
        <v>200</v>
      </c>
      <c r="E388" s="5" t="s">
        <v>321</v>
      </c>
      <c r="F388" s="40"/>
      <c r="G388" s="44"/>
      <c r="H388" s="51">
        <f t="shared" si="5"/>
        <v>132760.72</v>
      </c>
      <c r="J388" s="40"/>
    </row>
    <row r="389" spans="1:10" ht="13" x14ac:dyDescent="0.3">
      <c r="A389" s="43" t="s">
        <v>375</v>
      </c>
      <c r="B389" s="44"/>
      <c r="C389" s="44"/>
      <c r="D389" s="65">
        <v>50</v>
      </c>
      <c r="E389" s="5" t="s">
        <v>377</v>
      </c>
      <c r="F389" s="40"/>
      <c r="G389" s="44"/>
      <c r="H389" s="51">
        <f t="shared" si="5"/>
        <v>132810.72</v>
      </c>
      <c r="J389" s="40"/>
    </row>
    <row r="390" spans="1:10" ht="13" x14ac:dyDescent="0.3">
      <c r="A390" s="43" t="s">
        <v>375</v>
      </c>
      <c r="B390" s="44"/>
      <c r="C390" s="44"/>
      <c r="D390" s="65">
        <v>75</v>
      </c>
      <c r="E390" s="5" t="s">
        <v>376</v>
      </c>
      <c r="F390" s="40"/>
      <c r="G390" s="44"/>
      <c r="H390" s="51">
        <f t="shared" si="5"/>
        <v>132885.72</v>
      </c>
      <c r="J390" s="40"/>
    </row>
    <row r="391" spans="1:10" ht="13" x14ac:dyDescent="0.3">
      <c r="A391" s="43" t="s">
        <v>378</v>
      </c>
      <c r="B391" s="44"/>
      <c r="C391" s="44"/>
      <c r="D391" s="65">
        <v>2080</v>
      </c>
      <c r="E391" s="5" t="s">
        <v>379</v>
      </c>
      <c r="F391" s="40"/>
      <c r="G391" s="44"/>
      <c r="H391" s="51">
        <f t="shared" ref="H391:H454" si="6">+H390+D391</f>
        <v>134965.72</v>
      </c>
      <c r="J391" s="40"/>
    </row>
    <row r="392" spans="1:10" ht="13" x14ac:dyDescent="0.3">
      <c r="A392" s="43" t="s">
        <v>378</v>
      </c>
      <c r="B392" s="44"/>
      <c r="C392" s="44"/>
      <c r="D392" s="65">
        <v>5680.57</v>
      </c>
      <c r="E392" s="5" t="s">
        <v>379</v>
      </c>
      <c r="F392" s="40"/>
      <c r="G392" s="44"/>
      <c r="H392" s="51">
        <f t="shared" si="6"/>
        <v>140646.29</v>
      </c>
      <c r="J392" s="40"/>
    </row>
    <row r="393" spans="1:10" ht="13" x14ac:dyDescent="0.3">
      <c r="A393" s="43" t="s">
        <v>378</v>
      </c>
      <c r="B393" s="44"/>
      <c r="C393" s="44"/>
      <c r="D393" s="65">
        <v>550</v>
      </c>
      <c r="E393" s="5" t="s">
        <v>380</v>
      </c>
      <c r="F393" s="40"/>
      <c r="G393" s="44"/>
      <c r="H393" s="51">
        <f t="shared" si="6"/>
        <v>141196.29</v>
      </c>
      <c r="J393" s="40"/>
    </row>
    <row r="394" spans="1:10" ht="13" x14ac:dyDescent="0.3">
      <c r="A394" s="43" t="s">
        <v>378</v>
      </c>
      <c r="B394" s="44"/>
      <c r="C394" s="44"/>
      <c r="D394" s="66">
        <v>2480</v>
      </c>
      <c r="E394" s="5" t="s">
        <v>379</v>
      </c>
      <c r="F394" s="40"/>
      <c r="G394" s="44"/>
      <c r="H394" s="51">
        <f t="shared" si="6"/>
        <v>143676.29</v>
      </c>
      <c r="J394" s="40"/>
    </row>
    <row r="395" spans="1:10" ht="13" x14ac:dyDescent="0.3">
      <c r="A395" s="43" t="s">
        <v>378</v>
      </c>
      <c r="B395" s="44"/>
      <c r="C395" s="44"/>
      <c r="D395" s="66">
        <v>1790</v>
      </c>
      <c r="E395" s="5" t="s">
        <v>379</v>
      </c>
      <c r="F395" s="40"/>
      <c r="G395" s="44"/>
      <c r="H395" s="51">
        <f t="shared" si="6"/>
        <v>145466.29</v>
      </c>
      <c r="J395" s="40"/>
    </row>
    <row r="396" spans="1:10" ht="13" x14ac:dyDescent="0.3">
      <c r="A396" s="43" t="s">
        <v>381</v>
      </c>
      <c r="B396" s="44"/>
      <c r="C396" s="44"/>
      <c r="D396" s="66">
        <v>250</v>
      </c>
      <c r="E396" s="5" t="s">
        <v>382</v>
      </c>
      <c r="F396" s="40"/>
      <c r="G396" s="44"/>
      <c r="H396" s="51">
        <f t="shared" si="6"/>
        <v>145716.29</v>
      </c>
      <c r="J396" s="40"/>
    </row>
    <row r="397" spans="1:10" ht="13" x14ac:dyDescent="0.3">
      <c r="A397" s="43" t="s">
        <v>383</v>
      </c>
      <c r="B397" s="44"/>
      <c r="C397" s="44"/>
      <c r="D397" s="66">
        <v>365</v>
      </c>
      <c r="E397" s="5" t="s">
        <v>385</v>
      </c>
      <c r="F397" s="40"/>
      <c r="G397" s="44"/>
      <c r="H397" s="51">
        <f t="shared" si="6"/>
        <v>146081.29</v>
      </c>
      <c r="J397" s="40"/>
    </row>
    <row r="398" spans="1:10" ht="13" x14ac:dyDescent="0.3">
      <c r="A398" s="43" t="s">
        <v>386</v>
      </c>
      <c r="B398" s="44"/>
      <c r="C398" s="44"/>
      <c r="D398" s="66">
        <v>25</v>
      </c>
      <c r="E398" s="5" t="s">
        <v>387</v>
      </c>
      <c r="F398" s="40"/>
      <c r="G398" s="44"/>
      <c r="H398" s="51">
        <f t="shared" si="6"/>
        <v>146106.29</v>
      </c>
      <c r="J398" s="40"/>
    </row>
    <row r="399" spans="1:10" ht="13" x14ac:dyDescent="0.3">
      <c r="A399" s="43" t="s">
        <v>389</v>
      </c>
      <c r="B399" s="44"/>
      <c r="C399" s="44"/>
      <c r="D399" s="66">
        <v>200</v>
      </c>
      <c r="E399" s="5" t="s">
        <v>390</v>
      </c>
      <c r="F399" s="40"/>
      <c r="G399" s="44"/>
      <c r="H399" s="51">
        <f t="shared" si="6"/>
        <v>146306.29</v>
      </c>
      <c r="J399" s="40"/>
    </row>
    <row r="400" spans="1:10" ht="13" x14ac:dyDescent="0.3">
      <c r="A400" s="43" t="s">
        <v>389</v>
      </c>
      <c r="B400" s="44"/>
      <c r="C400" s="44"/>
      <c r="D400" s="66">
        <v>100</v>
      </c>
      <c r="E400" s="5" t="s">
        <v>324</v>
      </c>
      <c r="F400" s="40"/>
      <c r="G400" s="44"/>
      <c r="H400" s="51">
        <f t="shared" si="6"/>
        <v>146406.29</v>
      </c>
      <c r="J400" s="40"/>
    </row>
    <row r="401" spans="1:10" ht="13" x14ac:dyDescent="0.3">
      <c r="A401" s="43" t="s">
        <v>389</v>
      </c>
      <c r="B401" s="44"/>
      <c r="C401" s="44"/>
      <c r="D401" s="66">
        <v>10</v>
      </c>
      <c r="E401" s="5" t="s">
        <v>315</v>
      </c>
      <c r="F401" s="40"/>
      <c r="G401" s="44"/>
      <c r="H401" s="51">
        <f t="shared" si="6"/>
        <v>146416.29</v>
      </c>
      <c r="J401" s="40"/>
    </row>
    <row r="402" spans="1:10" ht="13" x14ac:dyDescent="0.3">
      <c r="A402" s="43">
        <v>40603</v>
      </c>
      <c r="B402" s="44"/>
      <c r="C402" s="44"/>
      <c r="D402" s="66">
        <v>10</v>
      </c>
      <c r="E402" s="5" t="s">
        <v>325</v>
      </c>
      <c r="F402" s="40"/>
      <c r="G402" s="44"/>
      <c r="H402" s="51">
        <f t="shared" si="6"/>
        <v>146426.29</v>
      </c>
      <c r="J402" s="40"/>
    </row>
    <row r="403" spans="1:10" ht="13" x14ac:dyDescent="0.3">
      <c r="A403" s="43">
        <v>40603</v>
      </c>
      <c r="B403" s="44"/>
      <c r="C403" s="44"/>
      <c r="D403" s="66">
        <v>25</v>
      </c>
      <c r="E403" s="5" t="s">
        <v>391</v>
      </c>
      <c r="F403" s="40"/>
      <c r="G403" s="44"/>
      <c r="H403" s="51">
        <f t="shared" si="6"/>
        <v>146451.29</v>
      </c>
      <c r="J403" s="40"/>
    </row>
    <row r="404" spans="1:10" ht="13" x14ac:dyDescent="0.3">
      <c r="A404" s="43">
        <v>40634</v>
      </c>
      <c r="B404" s="44"/>
      <c r="C404" s="44"/>
      <c r="D404" s="66">
        <v>300</v>
      </c>
      <c r="E404" s="5" t="s">
        <v>101</v>
      </c>
      <c r="F404" s="40"/>
      <c r="G404" s="44"/>
      <c r="H404" s="51">
        <f t="shared" si="6"/>
        <v>146751.29</v>
      </c>
      <c r="J404" s="40"/>
    </row>
    <row r="405" spans="1:10" ht="13" x14ac:dyDescent="0.3">
      <c r="A405" s="2">
        <v>40817</v>
      </c>
      <c r="D405" s="9">
        <v>60</v>
      </c>
      <c r="E405" s="5" t="s">
        <v>94</v>
      </c>
      <c r="H405" s="51">
        <f t="shared" si="6"/>
        <v>146811.29</v>
      </c>
    </row>
    <row r="406" spans="1:10" ht="13" x14ac:dyDescent="0.3">
      <c r="A406" s="2">
        <v>40817</v>
      </c>
      <c r="D406" s="9">
        <v>5000</v>
      </c>
      <c r="E406" s="5" t="s">
        <v>394</v>
      </c>
      <c r="H406" s="51">
        <f t="shared" si="6"/>
        <v>151811.29</v>
      </c>
    </row>
    <row r="407" spans="1:10" ht="13" x14ac:dyDescent="0.3">
      <c r="A407" s="2">
        <v>40878</v>
      </c>
      <c r="D407" s="9">
        <v>50</v>
      </c>
      <c r="E407" s="5" t="s">
        <v>225</v>
      </c>
      <c r="H407" s="51">
        <f t="shared" si="6"/>
        <v>151861.29</v>
      </c>
    </row>
    <row r="408" spans="1:10" ht="13" x14ac:dyDescent="0.3">
      <c r="A408" s="2">
        <v>40878</v>
      </c>
      <c r="D408" s="9">
        <v>25</v>
      </c>
      <c r="E408" s="5" t="s">
        <v>194</v>
      </c>
      <c r="H408" s="51">
        <f t="shared" si="6"/>
        <v>151886.29</v>
      </c>
    </row>
    <row r="409" spans="1:10" ht="13" x14ac:dyDescent="0.3">
      <c r="A409" s="2" t="s">
        <v>407</v>
      </c>
      <c r="D409" s="9">
        <v>10</v>
      </c>
      <c r="E409" s="5" t="s">
        <v>315</v>
      </c>
      <c r="H409" s="51">
        <f t="shared" si="6"/>
        <v>151896.29</v>
      </c>
    </row>
    <row r="410" spans="1:10" ht="13" x14ac:dyDescent="0.3">
      <c r="A410" s="43">
        <v>40545</v>
      </c>
      <c r="D410" s="9">
        <v>10</v>
      </c>
      <c r="E410" s="5" t="s">
        <v>325</v>
      </c>
      <c r="H410" s="51">
        <f t="shared" si="6"/>
        <v>151906.29</v>
      </c>
    </row>
    <row r="411" spans="1:10" ht="13" x14ac:dyDescent="0.3">
      <c r="A411" s="2">
        <v>40635</v>
      </c>
      <c r="D411" s="9">
        <v>500</v>
      </c>
      <c r="E411" s="5" t="s">
        <v>244</v>
      </c>
      <c r="H411" s="51">
        <f t="shared" si="6"/>
        <v>152406.29</v>
      </c>
    </row>
    <row r="412" spans="1:10" ht="13" x14ac:dyDescent="0.3">
      <c r="A412" s="43" t="s">
        <v>416</v>
      </c>
      <c r="D412" s="9">
        <v>10</v>
      </c>
      <c r="E412" s="5" t="s">
        <v>315</v>
      </c>
      <c r="H412" s="51">
        <f t="shared" si="6"/>
        <v>152416.29</v>
      </c>
    </row>
    <row r="413" spans="1:10" ht="13" x14ac:dyDescent="0.3">
      <c r="A413" s="2">
        <v>40546</v>
      </c>
      <c r="D413" s="9">
        <v>10</v>
      </c>
      <c r="E413" s="5" t="s">
        <v>325</v>
      </c>
      <c r="H413" s="51">
        <f t="shared" si="6"/>
        <v>152426.29</v>
      </c>
    </row>
    <row r="414" spans="1:10" ht="13" x14ac:dyDescent="0.3">
      <c r="A414" s="2">
        <v>40850</v>
      </c>
      <c r="D414" s="9">
        <v>300</v>
      </c>
      <c r="E414" s="5" t="s">
        <v>379</v>
      </c>
      <c r="H414" s="51">
        <f t="shared" si="6"/>
        <v>152726.29</v>
      </c>
    </row>
    <row r="415" spans="1:10" ht="13" x14ac:dyDescent="0.3">
      <c r="A415" s="2">
        <v>40850</v>
      </c>
      <c r="D415" s="9">
        <v>150</v>
      </c>
      <c r="E415" s="5" t="s">
        <v>379</v>
      </c>
      <c r="H415" s="51">
        <f t="shared" si="6"/>
        <v>152876.29</v>
      </c>
    </row>
    <row r="416" spans="1:10" ht="13" x14ac:dyDescent="0.3">
      <c r="A416" s="43" t="s">
        <v>422</v>
      </c>
      <c r="B416" s="44"/>
      <c r="C416" s="44"/>
      <c r="D416" s="66">
        <v>4202</v>
      </c>
      <c r="E416" s="5" t="s">
        <v>348</v>
      </c>
      <c r="F416" s="40"/>
      <c r="H416" s="51">
        <f t="shared" si="6"/>
        <v>157078.29</v>
      </c>
      <c r="I416" s="44"/>
    </row>
    <row r="417" spans="1:9" ht="13" x14ac:dyDescent="0.3">
      <c r="A417" s="43" t="s">
        <v>423</v>
      </c>
      <c r="B417" s="44"/>
      <c r="C417" s="44"/>
      <c r="D417" s="66">
        <v>25</v>
      </c>
      <c r="E417" s="5" t="s">
        <v>426</v>
      </c>
      <c r="F417" s="40"/>
      <c r="H417" s="51">
        <f t="shared" si="6"/>
        <v>157103.29</v>
      </c>
      <c r="I417" s="44"/>
    </row>
    <row r="418" spans="1:9" ht="13" x14ac:dyDescent="0.3">
      <c r="A418" s="43" t="s">
        <v>423</v>
      </c>
      <c r="B418" s="44"/>
      <c r="C418" s="44"/>
      <c r="D418" s="66">
        <v>45</v>
      </c>
      <c r="E418" s="5" t="s">
        <v>427</v>
      </c>
      <c r="F418" s="40"/>
      <c r="H418" s="51">
        <f t="shared" si="6"/>
        <v>157148.29</v>
      </c>
      <c r="I418" s="44"/>
    </row>
    <row r="419" spans="1:9" ht="13" x14ac:dyDescent="0.3">
      <c r="A419" s="43" t="s">
        <v>424</v>
      </c>
      <c r="B419" s="44"/>
      <c r="C419" s="44"/>
      <c r="D419" s="66">
        <v>10</v>
      </c>
      <c r="E419" s="5" t="s">
        <v>315</v>
      </c>
      <c r="F419" s="40"/>
      <c r="H419" s="51">
        <f t="shared" si="6"/>
        <v>157158.29</v>
      </c>
      <c r="I419" s="44"/>
    </row>
    <row r="420" spans="1:9" ht="13" x14ac:dyDescent="0.3">
      <c r="A420" s="43" t="s">
        <v>424</v>
      </c>
      <c r="B420" s="44"/>
      <c r="C420" s="44"/>
      <c r="D420" s="66">
        <v>50</v>
      </c>
      <c r="E420" s="5" t="s">
        <v>428</v>
      </c>
      <c r="F420" s="40"/>
      <c r="H420" s="51">
        <f t="shared" si="6"/>
        <v>157208.29</v>
      </c>
      <c r="I420" s="44"/>
    </row>
    <row r="421" spans="1:9" ht="13" x14ac:dyDescent="0.3">
      <c r="A421" s="43">
        <v>40547</v>
      </c>
      <c r="B421" s="44"/>
      <c r="C421" s="44"/>
      <c r="D421" s="65">
        <v>10</v>
      </c>
      <c r="E421" s="5" t="s">
        <v>325</v>
      </c>
      <c r="F421" s="40"/>
      <c r="H421" s="51">
        <f t="shared" si="6"/>
        <v>157218.29</v>
      </c>
      <c r="I421" s="44"/>
    </row>
    <row r="422" spans="1:9" ht="13" x14ac:dyDescent="0.3">
      <c r="A422" s="43" t="s">
        <v>429</v>
      </c>
      <c r="B422" s="44"/>
      <c r="C422" s="44"/>
      <c r="D422" s="65">
        <v>40</v>
      </c>
      <c r="E422" s="5" t="s">
        <v>430</v>
      </c>
      <c r="F422" s="40"/>
      <c r="H422" s="51">
        <f t="shared" si="6"/>
        <v>157258.29</v>
      </c>
      <c r="I422" s="44"/>
    </row>
    <row r="423" spans="1:9" ht="13" x14ac:dyDescent="0.3">
      <c r="A423" s="43">
        <v>40579</v>
      </c>
      <c r="B423" s="44"/>
      <c r="C423" s="44"/>
      <c r="D423" s="65">
        <v>10</v>
      </c>
      <c r="E423" s="5" t="s">
        <v>325</v>
      </c>
      <c r="F423" s="40"/>
      <c r="H423" s="51">
        <f t="shared" si="6"/>
        <v>157268.29</v>
      </c>
      <c r="I423" s="44"/>
    </row>
    <row r="424" spans="1:9" ht="13" x14ac:dyDescent="0.3">
      <c r="A424" s="43">
        <v>40579</v>
      </c>
      <c r="B424" s="44"/>
      <c r="C424" s="44"/>
      <c r="D424" s="65">
        <v>10</v>
      </c>
      <c r="E424" s="5" t="s">
        <v>315</v>
      </c>
      <c r="F424" s="40"/>
      <c r="H424" s="51">
        <f t="shared" si="6"/>
        <v>157278.29</v>
      </c>
      <c r="I424" s="44"/>
    </row>
    <row r="425" spans="1:9" ht="13" x14ac:dyDescent="0.3">
      <c r="A425" s="2">
        <v>40607</v>
      </c>
      <c r="D425" s="9">
        <v>25</v>
      </c>
      <c r="E425" s="5" t="s">
        <v>95</v>
      </c>
      <c r="H425" s="51">
        <f t="shared" si="6"/>
        <v>157303.29</v>
      </c>
    </row>
    <row r="426" spans="1:9" ht="13" x14ac:dyDescent="0.3">
      <c r="A426" s="2" t="s">
        <v>435</v>
      </c>
      <c r="D426" s="9">
        <v>26.8</v>
      </c>
      <c r="E426" s="5" t="s">
        <v>436</v>
      </c>
      <c r="H426" s="51">
        <f t="shared" si="6"/>
        <v>157330.09</v>
      </c>
    </row>
    <row r="427" spans="1:9" ht="13" x14ac:dyDescent="0.3">
      <c r="A427" s="2" t="s">
        <v>438</v>
      </c>
      <c r="D427" s="9">
        <v>20</v>
      </c>
      <c r="E427" s="5" t="s">
        <v>110</v>
      </c>
      <c r="H427" s="51">
        <f t="shared" si="6"/>
        <v>157350.09</v>
      </c>
    </row>
    <row r="428" spans="1:9" ht="13" x14ac:dyDescent="0.3">
      <c r="A428" s="43" t="s">
        <v>440</v>
      </c>
      <c r="D428" s="9">
        <v>10</v>
      </c>
      <c r="E428" s="5" t="s">
        <v>315</v>
      </c>
      <c r="H428" s="51">
        <f t="shared" si="6"/>
        <v>157360.09</v>
      </c>
    </row>
    <row r="429" spans="1:9" ht="13" x14ac:dyDescent="0.3">
      <c r="A429" s="43">
        <v>40549</v>
      </c>
      <c r="D429" s="9">
        <v>10</v>
      </c>
      <c r="E429" s="5" t="s">
        <v>86</v>
      </c>
      <c r="H429" s="51">
        <f t="shared" si="6"/>
        <v>157370.09</v>
      </c>
    </row>
    <row r="430" spans="1:9" ht="13" x14ac:dyDescent="0.3">
      <c r="A430" s="2">
        <v>40730</v>
      </c>
      <c r="D430" s="9">
        <v>500</v>
      </c>
      <c r="E430" s="5" t="s">
        <v>292</v>
      </c>
      <c r="H430" s="51">
        <f t="shared" si="6"/>
        <v>157870.09</v>
      </c>
    </row>
    <row r="431" spans="1:9" ht="13" x14ac:dyDescent="0.3">
      <c r="A431" s="43" t="s">
        <v>442</v>
      </c>
      <c r="D431" s="9">
        <v>50</v>
      </c>
      <c r="E431" s="5" t="s">
        <v>441</v>
      </c>
      <c r="H431" s="51">
        <f t="shared" si="6"/>
        <v>157920.09</v>
      </c>
    </row>
    <row r="432" spans="1:9" ht="13" x14ac:dyDescent="0.3">
      <c r="A432" s="43" t="s">
        <v>443</v>
      </c>
      <c r="D432" s="9">
        <v>90</v>
      </c>
      <c r="E432" s="5" t="s">
        <v>444</v>
      </c>
      <c r="H432" s="51">
        <f t="shared" si="6"/>
        <v>158010.09</v>
      </c>
    </row>
    <row r="433" spans="1:8" ht="13" x14ac:dyDescent="0.3">
      <c r="A433" s="43" t="s">
        <v>445</v>
      </c>
      <c r="D433" s="9">
        <v>200</v>
      </c>
      <c r="E433" s="5" t="s">
        <v>446</v>
      </c>
      <c r="H433" s="51">
        <f t="shared" si="6"/>
        <v>158210.09</v>
      </c>
    </row>
    <row r="434" spans="1:8" ht="13" x14ac:dyDescent="0.3">
      <c r="A434" s="43" t="s">
        <v>447</v>
      </c>
      <c r="D434" s="9">
        <v>2500</v>
      </c>
      <c r="E434" s="5" t="s">
        <v>288</v>
      </c>
      <c r="H434" s="51">
        <f t="shared" si="6"/>
        <v>160710.09</v>
      </c>
    </row>
    <row r="435" spans="1:8" ht="13" x14ac:dyDescent="0.3">
      <c r="A435" s="43" t="s">
        <v>448</v>
      </c>
      <c r="D435" s="9">
        <v>10</v>
      </c>
      <c r="E435" s="5" t="s">
        <v>315</v>
      </c>
      <c r="H435" s="51">
        <f t="shared" si="6"/>
        <v>160720.09</v>
      </c>
    </row>
    <row r="436" spans="1:8" ht="13" x14ac:dyDescent="0.3">
      <c r="A436" s="43">
        <v>40550</v>
      </c>
      <c r="D436" s="9">
        <v>10</v>
      </c>
      <c r="E436" s="5" t="s">
        <v>325</v>
      </c>
      <c r="H436" s="51">
        <f t="shared" si="6"/>
        <v>160730.09</v>
      </c>
    </row>
    <row r="437" spans="1:8" ht="13" x14ac:dyDescent="0.3">
      <c r="A437" s="43" t="s">
        <v>449</v>
      </c>
      <c r="D437" s="9">
        <v>25</v>
      </c>
      <c r="E437" s="5" t="s">
        <v>107</v>
      </c>
      <c r="H437" s="51">
        <f t="shared" si="6"/>
        <v>160755.09</v>
      </c>
    </row>
    <row r="438" spans="1:8" ht="13" x14ac:dyDescent="0.3">
      <c r="A438" s="43" t="s">
        <v>450</v>
      </c>
      <c r="D438" s="9">
        <v>100</v>
      </c>
      <c r="E438" s="5" t="s">
        <v>452</v>
      </c>
      <c r="F438" s="40"/>
      <c r="H438" s="51">
        <f t="shared" si="6"/>
        <v>160855.09</v>
      </c>
    </row>
    <row r="439" spans="1:8" ht="13" x14ac:dyDescent="0.3">
      <c r="A439" s="2" t="s">
        <v>451</v>
      </c>
      <c r="D439" s="9">
        <v>35</v>
      </c>
      <c r="E439" s="5" t="s">
        <v>453</v>
      </c>
      <c r="F439" s="40"/>
      <c r="H439" s="51">
        <f t="shared" si="6"/>
        <v>160890.09</v>
      </c>
    </row>
    <row r="440" spans="1:8" ht="13" x14ac:dyDescent="0.3">
      <c r="A440" s="2" t="s">
        <v>454</v>
      </c>
      <c r="D440" s="9">
        <v>10</v>
      </c>
      <c r="E440" s="5" t="s">
        <v>455</v>
      </c>
      <c r="F440" s="40"/>
      <c r="H440" s="51">
        <f t="shared" si="6"/>
        <v>160900.09</v>
      </c>
    </row>
    <row r="441" spans="1:8" ht="13" x14ac:dyDescent="0.3">
      <c r="A441" s="2" t="s">
        <v>457</v>
      </c>
      <c r="D441" s="9">
        <v>50</v>
      </c>
      <c r="E441" s="5" t="s">
        <v>456</v>
      </c>
      <c r="F441" s="40"/>
      <c r="H441" s="51">
        <f t="shared" si="6"/>
        <v>160950.09</v>
      </c>
    </row>
    <row r="442" spans="1:8" ht="13" x14ac:dyDescent="0.3">
      <c r="A442" s="2">
        <v>40551</v>
      </c>
      <c r="D442" s="9">
        <v>10</v>
      </c>
      <c r="E442" s="5" t="s">
        <v>315</v>
      </c>
      <c r="F442" s="40"/>
      <c r="H442" s="51">
        <f t="shared" si="6"/>
        <v>160960.09</v>
      </c>
    </row>
    <row r="443" spans="1:8" ht="13" x14ac:dyDescent="0.3">
      <c r="A443" s="2">
        <v>40551</v>
      </c>
      <c r="D443" s="9">
        <v>10</v>
      </c>
      <c r="E443" s="5" t="s">
        <v>86</v>
      </c>
      <c r="F443" s="40"/>
      <c r="H443" s="51">
        <f t="shared" si="6"/>
        <v>160970.09</v>
      </c>
    </row>
    <row r="444" spans="1:8" ht="13" x14ac:dyDescent="0.3">
      <c r="A444" s="2" t="s">
        <v>460</v>
      </c>
      <c r="D444" s="9">
        <v>250</v>
      </c>
      <c r="E444" s="5" t="s">
        <v>359</v>
      </c>
      <c r="F444" s="40"/>
      <c r="H444" s="51">
        <f t="shared" si="6"/>
        <v>161220.09</v>
      </c>
    </row>
    <row r="445" spans="1:8" ht="13" x14ac:dyDescent="0.3">
      <c r="A445" s="2" t="s">
        <v>461</v>
      </c>
      <c r="D445" s="9">
        <v>10</v>
      </c>
      <c r="E445" s="5" t="s">
        <v>455</v>
      </c>
      <c r="F445" s="40"/>
      <c r="H445" s="51">
        <f t="shared" si="6"/>
        <v>161230.09</v>
      </c>
    </row>
    <row r="446" spans="1:8" ht="13" x14ac:dyDescent="0.3">
      <c r="A446" s="2" t="s">
        <v>462</v>
      </c>
      <c r="D446" s="9">
        <v>30</v>
      </c>
      <c r="E446" s="5" t="s">
        <v>110</v>
      </c>
      <c r="F446" s="40"/>
      <c r="H446" s="51">
        <f t="shared" si="6"/>
        <v>161260.09</v>
      </c>
    </row>
    <row r="447" spans="1:8" ht="13" x14ac:dyDescent="0.3">
      <c r="A447" s="2" t="s">
        <v>463</v>
      </c>
      <c r="D447" s="9">
        <v>15.47</v>
      </c>
      <c r="E447" s="5" t="s">
        <v>354</v>
      </c>
      <c r="F447" s="40"/>
      <c r="H447" s="51">
        <f t="shared" si="6"/>
        <v>161275.56</v>
      </c>
    </row>
    <row r="448" spans="1:8" ht="13" x14ac:dyDescent="0.3">
      <c r="A448" s="2" t="s">
        <v>463</v>
      </c>
      <c r="D448" s="9">
        <v>10</v>
      </c>
      <c r="E448" s="5" t="s">
        <v>315</v>
      </c>
      <c r="F448" s="40"/>
      <c r="H448" s="51">
        <f t="shared" si="6"/>
        <v>161285.56</v>
      </c>
    </row>
    <row r="449" spans="1:8" ht="13" x14ac:dyDescent="0.3">
      <c r="A449" s="2">
        <v>40552</v>
      </c>
      <c r="D449" s="9">
        <v>10</v>
      </c>
      <c r="E449" s="5" t="s">
        <v>325</v>
      </c>
      <c r="F449" s="40"/>
      <c r="H449" s="51">
        <f t="shared" si="6"/>
        <v>161295.56</v>
      </c>
    </row>
    <row r="450" spans="1:8" ht="13" x14ac:dyDescent="0.3">
      <c r="A450" s="2">
        <v>40733</v>
      </c>
      <c r="D450" s="9">
        <v>50</v>
      </c>
      <c r="E450" s="5" t="s">
        <v>464</v>
      </c>
      <c r="F450" s="40"/>
      <c r="H450" s="51">
        <f t="shared" si="6"/>
        <v>161345.56</v>
      </c>
    </row>
    <row r="451" spans="1:8" ht="13" x14ac:dyDescent="0.3">
      <c r="A451" s="2">
        <v>40795</v>
      </c>
      <c r="D451" s="9">
        <v>2000</v>
      </c>
      <c r="E451" s="5" t="s">
        <v>311</v>
      </c>
      <c r="F451" s="40"/>
      <c r="H451" s="51">
        <f t="shared" si="6"/>
        <v>163345.56</v>
      </c>
    </row>
    <row r="452" spans="1:8" ht="13" x14ac:dyDescent="0.3">
      <c r="A452" s="2" t="s">
        <v>467</v>
      </c>
      <c r="D452" s="9">
        <v>10</v>
      </c>
      <c r="E452" s="5" t="s">
        <v>455</v>
      </c>
      <c r="F452" s="40"/>
      <c r="H452" s="51">
        <f t="shared" si="6"/>
        <v>163355.56</v>
      </c>
    </row>
    <row r="453" spans="1:8" ht="13" x14ac:dyDescent="0.3">
      <c r="A453" s="2" t="s">
        <v>468</v>
      </c>
      <c r="D453" s="9">
        <v>96</v>
      </c>
      <c r="E453" s="5" t="s">
        <v>470</v>
      </c>
      <c r="F453" s="40"/>
      <c r="H453" s="51">
        <f t="shared" si="6"/>
        <v>163451.56</v>
      </c>
    </row>
    <row r="454" spans="1:8" ht="13" x14ac:dyDescent="0.3">
      <c r="A454" s="2" t="s">
        <v>471</v>
      </c>
      <c r="D454" s="9">
        <v>10</v>
      </c>
      <c r="E454" s="5" t="s">
        <v>315</v>
      </c>
      <c r="F454" s="40"/>
      <c r="H454" s="51">
        <f t="shared" si="6"/>
        <v>163461.56</v>
      </c>
    </row>
    <row r="455" spans="1:8" ht="13" x14ac:dyDescent="0.3">
      <c r="A455" s="2" t="s">
        <v>471</v>
      </c>
      <c r="D455" s="9">
        <v>50</v>
      </c>
      <c r="E455" s="5" t="s">
        <v>472</v>
      </c>
      <c r="F455" s="40"/>
      <c r="H455" s="51">
        <f t="shared" ref="H455:H514" si="7">+H454+D455</f>
        <v>163511.56</v>
      </c>
    </row>
    <row r="456" spans="1:8" ht="13" x14ac:dyDescent="0.3">
      <c r="A456" s="2">
        <v>40612</v>
      </c>
      <c r="D456" s="9">
        <v>10</v>
      </c>
      <c r="E456" s="5" t="s">
        <v>325</v>
      </c>
      <c r="F456" s="40"/>
      <c r="H456" s="51">
        <f t="shared" si="7"/>
        <v>163521.56</v>
      </c>
    </row>
    <row r="457" spans="1:8" ht="13" x14ac:dyDescent="0.3">
      <c r="A457" s="2">
        <v>40612</v>
      </c>
      <c r="D457" s="9">
        <v>27.8</v>
      </c>
      <c r="E457" s="5" t="s">
        <v>348</v>
      </c>
      <c r="F457" s="40"/>
      <c r="H457" s="51">
        <f t="shared" si="7"/>
        <v>163549.35999999999</v>
      </c>
    </row>
    <row r="458" spans="1:8" ht="13" x14ac:dyDescent="0.3">
      <c r="A458" s="2">
        <v>40673</v>
      </c>
      <c r="D458" s="9">
        <v>50</v>
      </c>
      <c r="E458" s="5" t="s">
        <v>473</v>
      </c>
      <c r="F458" s="40"/>
      <c r="H458" s="51">
        <f t="shared" si="7"/>
        <v>163599.35999999999</v>
      </c>
    </row>
    <row r="459" spans="1:8" ht="13" x14ac:dyDescent="0.3">
      <c r="A459" s="43" t="s">
        <v>477</v>
      </c>
      <c r="D459" s="9">
        <v>10</v>
      </c>
      <c r="E459" s="5" t="s">
        <v>455</v>
      </c>
      <c r="F459" s="40"/>
      <c r="H459" s="51">
        <f t="shared" si="7"/>
        <v>163609.35999999999</v>
      </c>
    </row>
    <row r="460" spans="1:8" ht="13" x14ac:dyDescent="0.3">
      <c r="A460" s="43" t="s">
        <v>479</v>
      </c>
      <c r="D460" s="9">
        <v>450</v>
      </c>
      <c r="E460" s="5" t="s">
        <v>480</v>
      </c>
      <c r="F460" s="40"/>
      <c r="H460" s="51">
        <f t="shared" si="7"/>
        <v>164059.35999999999</v>
      </c>
    </row>
    <row r="461" spans="1:8" ht="13" x14ac:dyDescent="0.3">
      <c r="A461" s="43" t="s">
        <v>479</v>
      </c>
      <c r="D461" s="9">
        <v>10</v>
      </c>
      <c r="E461" s="5" t="s">
        <v>315</v>
      </c>
      <c r="F461" s="40"/>
      <c r="H461" s="51">
        <f t="shared" si="7"/>
        <v>164069.35999999999</v>
      </c>
    </row>
    <row r="462" spans="1:8" ht="13" x14ac:dyDescent="0.3">
      <c r="A462" s="2">
        <v>40554</v>
      </c>
      <c r="D462" s="9">
        <v>10</v>
      </c>
      <c r="E462" s="5" t="s">
        <v>325</v>
      </c>
      <c r="F462" s="40"/>
      <c r="H462" s="51">
        <f t="shared" si="7"/>
        <v>164079.35999999999</v>
      </c>
    </row>
    <row r="463" spans="1:8" ht="13" x14ac:dyDescent="0.3">
      <c r="A463" s="2">
        <v>40735</v>
      </c>
      <c r="D463" s="9">
        <v>750</v>
      </c>
      <c r="E463" s="5" t="s">
        <v>481</v>
      </c>
      <c r="F463" s="40"/>
      <c r="H463" s="51">
        <f t="shared" si="7"/>
        <v>164829.35999999999</v>
      </c>
    </row>
    <row r="464" spans="1:8" ht="13" x14ac:dyDescent="0.3">
      <c r="A464" s="2">
        <v>40797</v>
      </c>
      <c r="D464" s="9">
        <v>50</v>
      </c>
      <c r="E464" s="5" t="s">
        <v>85</v>
      </c>
      <c r="F464" s="40"/>
      <c r="H464" s="51">
        <f t="shared" si="7"/>
        <v>164879.35999999999</v>
      </c>
    </row>
    <row r="465" spans="1:9" ht="13" x14ac:dyDescent="0.3">
      <c r="A465" s="43" t="s">
        <v>484</v>
      </c>
      <c r="D465" s="9">
        <v>100</v>
      </c>
      <c r="E465" s="5" t="s">
        <v>339</v>
      </c>
      <c r="F465" s="40"/>
      <c r="H465" s="51">
        <f t="shared" si="7"/>
        <v>164979.35999999999</v>
      </c>
    </row>
    <row r="466" spans="1:9" ht="13" x14ac:dyDescent="0.3">
      <c r="A466" s="43" t="s">
        <v>485</v>
      </c>
      <c r="D466" s="9">
        <v>50</v>
      </c>
      <c r="E466" s="5" t="s">
        <v>72</v>
      </c>
      <c r="F466" s="40"/>
      <c r="H466" s="51">
        <f t="shared" si="7"/>
        <v>165029.35999999999</v>
      </c>
    </row>
    <row r="467" spans="1:9" ht="13" x14ac:dyDescent="0.3">
      <c r="A467" s="43" t="s">
        <v>489</v>
      </c>
      <c r="D467" s="9">
        <v>10</v>
      </c>
      <c r="E467" s="5" t="s">
        <v>455</v>
      </c>
      <c r="F467" s="40"/>
      <c r="H467" s="51">
        <f t="shared" si="7"/>
        <v>165039.35999999999</v>
      </c>
    </row>
    <row r="468" spans="1:9" ht="13" x14ac:dyDescent="0.3">
      <c r="A468" s="43">
        <v>40871</v>
      </c>
      <c r="D468" s="9">
        <v>100</v>
      </c>
      <c r="E468" s="5" t="s">
        <v>282</v>
      </c>
      <c r="F468" s="40"/>
      <c r="H468" s="51">
        <f t="shared" si="7"/>
        <v>165139.35999999999</v>
      </c>
    </row>
    <row r="469" spans="1:9" ht="13" x14ac:dyDescent="0.3">
      <c r="A469" s="43">
        <v>40875</v>
      </c>
      <c r="D469" s="9">
        <v>75</v>
      </c>
      <c r="E469" s="5" t="s">
        <v>376</v>
      </c>
      <c r="F469" s="40"/>
      <c r="H469" s="51">
        <f t="shared" si="7"/>
        <v>165214.35999999999</v>
      </c>
    </row>
    <row r="470" spans="1:9" ht="13" x14ac:dyDescent="0.3">
      <c r="A470" s="43">
        <v>40877</v>
      </c>
      <c r="D470" s="9">
        <v>10</v>
      </c>
      <c r="E470" s="5" t="s">
        <v>315</v>
      </c>
      <c r="F470" s="40"/>
      <c r="H470" s="51">
        <f t="shared" si="7"/>
        <v>165224.35999999999</v>
      </c>
    </row>
    <row r="471" spans="1:9" ht="13" x14ac:dyDescent="0.3">
      <c r="A471" s="43">
        <v>40878</v>
      </c>
      <c r="D471" s="9">
        <v>10</v>
      </c>
      <c r="E471" s="5" t="s">
        <v>325</v>
      </c>
      <c r="F471" s="40"/>
      <c r="H471" s="51">
        <f t="shared" si="7"/>
        <v>165234.35999999999</v>
      </c>
    </row>
    <row r="472" spans="1:9" ht="13" x14ac:dyDescent="0.3">
      <c r="A472" s="43">
        <v>40879</v>
      </c>
      <c r="D472" s="9">
        <v>50</v>
      </c>
      <c r="E472" s="5" t="s">
        <v>361</v>
      </c>
      <c r="F472" s="40"/>
      <c r="H472" s="51">
        <f t="shared" si="7"/>
        <v>165284.35999999999</v>
      </c>
    </row>
    <row r="473" spans="1:9" ht="13" x14ac:dyDescent="0.3">
      <c r="A473" s="43">
        <v>40879</v>
      </c>
      <c r="D473" s="9">
        <v>250</v>
      </c>
      <c r="E473" s="5" t="s">
        <v>494</v>
      </c>
      <c r="F473" s="40"/>
      <c r="H473" s="51">
        <f t="shared" si="7"/>
        <v>165534.35999999999</v>
      </c>
    </row>
    <row r="474" spans="1:9" ht="13" x14ac:dyDescent="0.3">
      <c r="A474" s="2">
        <v>40885</v>
      </c>
      <c r="D474" s="9">
        <v>100</v>
      </c>
      <c r="E474" s="5" t="s">
        <v>498</v>
      </c>
      <c r="F474" s="40"/>
      <c r="H474" s="51">
        <f t="shared" si="7"/>
        <v>165634.35999999999</v>
      </c>
    </row>
    <row r="475" spans="1:9" ht="13" x14ac:dyDescent="0.3">
      <c r="A475" s="43">
        <v>40893</v>
      </c>
      <c r="B475" s="44"/>
      <c r="C475" s="44"/>
      <c r="D475" s="65">
        <v>20</v>
      </c>
      <c r="E475" s="5" t="s">
        <v>499</v>
      </c>
      <c r="F475" s="40"/>
      <c r="H475" s="51">
        <f t="shared" si="7"/>
        <v>165654.35999999999</v>
      </c>
      <c r="I475" s="44"/>
    </row>
    <row r="476" spans="1:9" ht="13" x14ac:dyDescent="0.3">
      <c r="A476" s="43">
        <v>40893</v>
      </c>
      <c r="B476" s="44"/>
      <c r="C476" s="44"/>
      <c r="D476" s="65">
        <v>25</v>
      </c>
      <c r="E476" s="5" t="s">
        <v>500</v>
      </c>
      <c r="F476" s="40"/>
      <c r="H476" s="51">
        <f t="shared" si="7"/>
        <v>165679.35999999999</v>
      </c>
      <c r="I476" s="44"/>
    </row>
    <row r="477" spans="1:9" ht="13" x14ac:dyDescent="0.3">
      <c r="A477" s="43">
        <v>40898</v>
      </c>
      <c r="B477" s="44"/>
      <c r="C477" s="44"/>
      <c r="D477" s="65">
        <v>10</v>
      </c>
      <c r="E477" s="5" t="s">
        <v>455</v>
      </c>
      <c r="F477" s="40"/>
      <c r="H477" s="51">
        <f t="shared" si="7"/>
        <v>165689.35999999999</v>
      </c>
      <c r="I477" s="44"/>
    </row>
    <row r="478" spans="1:9" ht="13" x14ac:dyDescent="0.3">
      <c r="A478" s="43">
        <v>40899</v>
      </c>
      <c r="B478" s="44"/>
      <c r="C478" s="44"/>
      <c r="D478" s="65">
        <v>365</v>
      </c>
      <c r="E478" s="5" t="s">
        <v>501</v>
      </c>
      <c r="F478" s="40"/>
      <c r="H478" s="51">
        <f t="shared" si="7"/>
        <v>166054.35999999999</v>
      </c>
      <c r="I478" s="44"/>
    </row>
    <row r="479" spans="1:9" ht="13" x14ac:dyDescent="0.3">
      <c r="A479" s="43">
        <v>40899</v>
      </c>
      <c r="B479" s="44"/>
      <c r="C479" s="44"/>
      <c r="D479" s="65">
        <v>30</v>
      </c>
      <c r="E479" s="5" t="s">
        <v>502</v>
      </c>
      <c r="F479" s="40"/>
      <c r="H479" s="51">
        <f t="shared" si="7"/>
        <v>166084.35999999999</v>
      </c>
      <c r="I479" s="44"/>
    </row>
    <row r="480" spans="1:9" ht="13" x14ac:dyDescent="0.3">
      <c r="A480" s="43">
        <v>40899</v>
      </c>
      <c r="B480" s="44"/>
      <c r="C480" s="44"/>
      <c r="D480" s="65">
        <v>250</v>
      </c>
      <c r="E480" s="5" t="s">
        <v>503</v>
      </c>
      <c r="F480" s="40"/>
      <c r="H480" s="51">
        <f t="shared" si="7"/>
        <v>166334.35999999999</v>
      </c>
      <c r="I480" s="44"/>
    </row>
    <row r="481" spans="1:9" ht="13" x14ac:dyDescent="0.3">
      <c r="A481" s="43">
        <v>40900</v>
      </c>
      <c r="B481" s="44"/>
      <c r="C481" s="44"/>
      <c r="D481" s="65">
        <v>50</v>
      </c>
      <c r="E481" s="5" t="s">
        <v>504</v>
      </c>
      <c r="F481" s="40"/>
      <c r="H481" s="51">
        <f t="shared" si="7"/>
        <v>166384.35999999999</v>
      </c>
      <c r="I481" s="44"/>
    </row>
    <row r="482" spans="1:9" ht="13" x14ac:dyDescent="0.3">
      <c r="A482" s="43">
        <v>40904</v>
      </c>
      <c r="B482" s="44"/>
      <c r="C482" s="44"/>
      <c r="D482" s="65">
        <v>25</v>
      </c>
      <c r="E482" s="5" t="s">
        <v>505</v>
      </c>
      <c r="F482" s="40"/>
      <c r="H482" s="51">
        <f t="shared" si="7"/>
        <v>166409.35999999999</v>
      </c>
      <c r="I482" s="44"/>
    </row>
    <row r="483" spans="1:9" ht="13" x14ac:dyDescent="0.3">
      <c r="A483" s="43">
        <v>40904</v>
      </c>
      <c r="B483" s="44"/>
      <c r="C483" s="44"/>
      <c r="D483" s="65">
        <v>150</v>
      </c>
      <c r="E483" s="5" t="s">
        <v>506</v>
      </c>
      <c r="F483" s="40"/>
      <c r="H483" s="51">
        <f t="shared" si="7"/>
        <v>166559.35999999999</v>
      </c>
      <c r="I483" s="44"/>
    </row>
    <row r="484" spans="1:9" ht="13" x14ac:dyDescent="0.3">
      <c r="A484" s="43">
        <v>40905</v>
      </c>
      <c r="B484" s="44"/>
      <c r="C484" s="44"/>
      <c r="D484" s="65">
        <v>24</v>
      </c>
      <c r="E484" s="5" t="s">
        <v>507</v>
      </c>
      <c r="F484" s="40"/>
      <c r="H484" s="51">
        <f t="shared" si="7"/>
        <v>166583.35999999999</v>
      </c>
      <c r="I484" s="44"/>
    </row>
    <row r="485" spans="1:9" ht="13" x14ac:dyDescent="0.3">
      <c r="A485" s="43">
        <v>40905</v>
      </c>
      <c r="B485" s="44"/>
      <c r="C485" s="44"/>
      <c r="D485" s="65">
        <v>25</v>
      </c>
      <c r="E485" s="5" t="s">
        <v>507</v>
      </c>
      <c r="F485" s="40"/>
      <c r="H485" s="51">
        <f t="shared" si="7"/>
        <v>166608.35999999999</v>
      </c>
      <c r="I485" s="44"/>
    </row>
    <row r="486" spans="1:9" ht="13" x14ac:dyDescent="0.3">
      <c r="A486" s="43">
        <v>40906</v>
      </c>
      <c r="B486" s="44"/>
      <c r="C486" s="44"/>
      <c r="D486" s="65">
        <v>50</v>
      </c>
      <c r="E486" s="5" t="s">
        <v>508</v>
      </c>
      <c r="F486" s="40"/>
      <c r="H486" s="51">
        <f t="shared" si="7"/>
        <v>166658.35999999999</v>
      </c>
      <c r="I486" s="44"/>
    </row>
    <row r="487" spans="1:9" ht="13" x14ac:dyDescent="0.3">
      <c r="A487" s="43">
        <v>40910</v>
      </c>
      <c r="B487" s="44"/>
      <c r="C487" s="44"/>
      <c r="D487" s="65">
        <v>10</v>
      </c>
      <c r="E487" s="5" t="s">
        <v>315</v>
      </c>
      <c r="F487" s="40"/>
      <c r="H487" s="51">
        <f t="shared" si="7"/>
        <v>166668.35999999999</v>
      </c>
      <c r="I487" s="44"/>
    </row>
    <row r="488" spans="1:9" ht="13" x14ac:dyDescent="0.3">
      <c r="A488" s="43">
        <v>40910</v>
      </c>
      <c r="B488" s="44"/>
      <c r="C488" s="44"/>
      <c r="D488" s="65">
        <v>10</v>
      </c>
      <c r="E488" s="5" t="s">
        <v>325</v>
      </c>
      <c r="F488" s="40"/>
      <c r="H488" s="51">
        <f t="shared" si="7"/>
        <v>166678.35999999999</v>
      </c>
      <c r="I488" s="44"/>
    </row>
    <row r="489" spans="1:9" ht="13" x14ac:dyDescent="0.3">
      <c r="A489" s="43">
        <v>40911</v>
      </c>
      <c r="B489" s="44"/>
      <c r="C489" s="44"/>
      <c r="D489" s="65">
        <v>50</v>
      </c>
      <c r="E489" s="5" t="s">
        <v>510</v>
      </c>
      <c r="F489" s="40"/>
      <c r="H489" s="51">
        <f t="shared" si="7"/>
        <v>166728.35999999999</v>
      </c>
      <c r="I489" s="44"/>
    </row>
    <row r="490" spans="1:9" ht="13" x14ac:dyDescent="0.3">
      <c r="A490" s="43">
        <v>40914</v>
      </c>
      <c r="B490" s="44"/>
      <c r="C490" s="44"/>
      <c r="D490" s="65">
        <v>75</v>
      </c>
      <c r="E490" s="5" t="s">
        <v>511</v>
      </c>
      <c r="F490" s="40"/>
      <c r="H490" s="51">
        <f t="shared" si="7"/>
        <v>166803.35999999999</v>
      </c>
      <c r="I490" s="44"/>
    </row>
    <row r="491" spans="1:9" ht="13" x14ac:dyDescent="0.3">
      <c r="A491" s="43">
        <v>40917</v>
      </c>
      <c r="B491" s="44"/>
      <c r="C491" s="44"/>
      <c r="D491" s="65">
        <v>50</v>
      </c>
      <c r="E491" s="5" t="s">
        <v>512</v>
      </c>
      <c r="F491" s="40"/>
      <c r="H491" s="51">
        <f t="shared" si="7"/>
        <v>166853.35999999999</v>
      </c>
      <c r="I491" s="44"/>
    </row>
    <row r="492" spans="1:9" ht="13" x14ac:dyDescent="0.3">
      <c r="A492" s="43">
        <v>40917</v>
      </c>
      <c r="B492" s="44"/>
      <c r="C492" s="44"/>
      <c r="D492" s="65">
        <v>100</v>
      </c>
      <c r="E492" s="5" t="s">
        <v>324</v>
      </c>
      <c r="F492" s="40"/>
      <c r="H492" s="51">
        <f t="shared" si="7"/>
        <v>166953.35999999999</v>
      </c>
      <c r="I492" s="44"/>
    </row>
    <row r="493" spans="1:9" ht="13" x14ac:dyDescent="0.3">
      <c r="A493" s="43">
        <v>40919</v>
      </c>
      <c r="B493" s="44"/>
      <c r="C493" s="44"/>
      <c r="D493" s="65">
        <v>35</v>
      </c>
      <c r="E493" s="5" t="s">
        <v>194</v>
      </c>
      <c r="F493" s="40"/>
      <c r="H493" s="51">
        <f t="shared" si="7"/>
        <v>166988.35999999999</v>
      </c>
      <c r="I493" s="44"/>
    </row>
    <row r="494" spans="1:9" ht="13" x14ac:dyDescent="0.3">
      <c r="A494" s="43">
        <v>40931</v>
      </c>
      <c r="B494" s="44"/>
      <c r="C494" s="44"/>
      <c r="D494" s="65">
        <v>10</v>
      </c>
      <c r="E494" s="5" t="s">
        <v>455</v>
      </c>
      <c r="F494" s="40"/>
      <c r="H494" s="51">
        <f t="shared" si="7"/>
        <v>166998.35999999999</v>
      </c>
      <c r="I494" s="44"/>
    </row>
    <row r="495" spans="1:9" ht="13" x14ac:dyDescent="0.3">
      <c r="A495" s="43">
        <v>40931</v>
      </c>
      <c r="B495" s="44"/>
      <c r="C495" s="44"/>
      <c r="D495" s="65">
        <v>1000</v>
      </c>
      <c r="E495" s="5" t="s">
        <v>494</v>
      </c>
      <c r="F495" s="40"/>
      <c r="H495" s="51">
        <f t="shared" si="7"/>
        <v>167998.36</v>
      </c>
      <c r="I495" s="44"/>
    </row>
    <row r="496" spans="1:9" ht="13" x14ac:dyDescent="0.3">
      <c r="A496" s="43">
        <v>40939</v>
      </c>
      <c r="B496" s="44"/>
      <c r="C496" s="44"/>
      <c r="D496" s="65">
        <v>35</v>
      </c>
      <c r="E496" s="5" t="s">
        <v>249</v>
      </c>
      <c r="F496" s="40"/>
      <c r="H496" s="51">
        <f t="shared" si="7"/>
        <v>168033.36</v>
      </c>
      <c r="I496" s="44"/>
    </row>
    <row r="497" spans="1:9" ht="13" x14ac:dyDescent="0.3">
      <c r="A497" s="43">
        <v>40939</v>
      </c>
      <c r="B497" s="44"/>
      <c r="C497" s="44"/>
      <c r="D497" s="65">
        <v>10</v>
      </c>
      <c r="E497" s="5" t="s">
        <v>315</v>
      </c>
      <c r="F497" s="40"/>
      <c r="H497" s="51">
        <f t="shared" si="7"/>
        <v>168043.36</v>
      </c>
      <c r="I497" s="44"/>
    </row>
    <row r="498" spans="1:9" ht="13" x14ac:dyDescent="0.3">
      <c r="A498" s="43">
        <v>40940</v>
      </c>
      <c r="B498" s="44"/>
      <c r="C498" s="44"/>
      <c r="D498" s="65">
        <v>10</v>
      </c>
      <c r="E498" s="5" t="s">
        <v>325</v>
      </c>
      <c r="F498" s="40"/>
      <c r="H498" s="51">
        <f t="shared" si="7"/>
        <v>168053.36</v>
      </c>
      <c r="I498" s="44"/>
    </row>
    <row r="499" spans="1:9" ht="13" x14ac:dyDescent="0.3">
      <c r="A499" s="43" t="s">
        <v>517</v>
      </c>
      <c r="B499" s="44"/>
      <c r="C499" s="44"/>
      <c r="D499" s="65">
        <v>60</v>
      </c>
      <c r="E499" s="5" t="s">
        <v>523</v>
      </c>
      <c r="F499" s="40"/>
      <c r="H499" s="51">
        <f t="shared" si="7"/>
        <v>168113.36</v>
      </c>
      <c r="I499" s="44"/>
    </row>
    <row r="500" spans="1:9" ht="13" x14ac:dyDescent="0.3">
      <c r="A500" s="43" t="s">
        <v>519</v>
      </c>
      <c r="B500" s="44"/>
      <c r="C500" s="44"/>
      <c r="D500" s="65">
        <v>10</v>
      </c>
      <c r="E500" s="5" t="s">
        <v>455</v>
      </c>
      <c r="F500" s="40"/>
      <c r="H500" s="51">
        <f t="shared" si="7"/>
        <v>168123.36</v>
      </c>
      <c r="I500" s="44"/>
    </row>
    <row r="501" spans="1:9" ht="13" x14ac:dyDescent="0.3">
      <c r="A501" s="43" t="s">
        <v>522</v>
      </c>
      <c r="B501" s="44"/>
      <c r="C501" s="44"/>
      <c r="D501" s="65">
        <v>35</v>
      </c>
      <c r="E501" s="5" t="s">
        <v>524</v>
      </c>
      <c r="F501" s="40"/>
      <c r="H501" s="51">
        <f t="shared" si="7"/>
        <v>168158.36</v>
      </c>
      <c r="I501" s="44"/>
    </row>
    <row r="502" spans="1:9" ht="13" x14ac:dyDescent="0.3">
      <c r="A502" s="43" t="s">
        <v>522</v>
      </c>
      <c r="B502" s="44"/>
      <c r="C502" s="44"/>
      <c r="D502" s="65">
        <v>50</v>
      </c>
      <c r="E502" s="5" t="s">
        <v>525</v>
      </c>
      <c r="F502" s="40"/>
      <c r="H502" s="51">
        <f t="shared" si="7"/>
        <v>168208.36</v>
      </c>
      <c r="I502" s="44"/>
    </row>
    <row r="503" spans="1:9" ht="13" x14ac:dyDescent="0.3">
      <c r="A503" s="43" t="s">
        <v>526</v>
      </c>
      <c r="B503" s="44"/>
      <c r="C503" s="44"/>
      <c r="D503" s="65">
        <v>10</v>
      </c>
      <c r="E503" s="5" t="s">
        <v>315</v>
      </c>
      <c r="F503" s="40"/>
      <c r="H503" s="51">
        <f t="shared" si="7"/>
        <v>168218.36</v>
      </c>
      <c r="I503" s="44"/>
    </row>
    <row r="504" spans="1:9" ht="13" x14ac:dyDescent="0.3">
      <c r="A504" s="43">
        <v>40911</v>
      </c>
      <c r="B504" s="44"/>
      <c r="C504" s="44"/>
      <c r="D504" s="65">
        <v>10</v>
      </c>
      <c r="E504" s="5" t="s">
        <v>325</v>
      </c>
      <c r="F504" s="40"/>
      <c r="H504" s="51">
        <f t="shared" si="7"/>
        <v>168228.36</v>
      </c>
      <c r="I504" s="44"/>
    </row>
    <row r="505" spans="1:9" ht="13" x14ac:dyDescent="0.3">
      <c r="A505" s="43">
        <v>40942</v>
      </c>
      <c r="B505" s="44"/>
      <c r="C505" s="44"/>
      <c r="D505" s="65">
        <v>500</v>
      </c>
      <c r="E505" s="5" t="s">
        <v>244</v>
      </c>
      <c r="F505" s="40"/>
      <c r="H505" s="51">
        <f t="shared" si="7"/>
        <v>168728.36</v>
      </c>
      <c r="I505" s="44"/>
    </row>
    <row r="506" spans="1:9" ht="13" x14ac:dyDescent="0.3">
      <c r="A506" s="43">
        <v>41032</v>
      </c>
      <c r="B506" s="44"/>
      <c r="C506" s="44"/>
      <c r="D506" s="65">
        <v>200</v>
      </c>
      <c r="E506" s="5" t="s">
        <v>527</v>
      </c>
      <c r="F506" s="40"/>
      <c r="H506" s="51">
        <f t="shared" si="7"/>
        <v>168928.36</v>
      </c>
      <c r="I506" s="44"/>
    </row>
    <row r="507" spans="1:9" ht="13" x14ac:dyDescent="0.3">
      <c r="A507" s="43" t="s">
        <v>528</v>
      </c>
      <c r="B507" s="44"/>
      <c r="C507" s="44"/>
      <c r="D507" s="65">
        <v>10</v>
      </c>
      <c r="E507" s="5" t="s">
        <v>455</v>
      </c>
      <c r="F507" s="40"/>
      <c r="H507" s="51">
        <f t="shared" si="7"/>
        <v>168938.36</v>
      </c>
      <c r="I507" s="44"/>
    </row>
    <row r="508" spans="1:9" ht="13" x14ac:dyDescent="0.3">
      <c r="A508" s="43">
        <v>40943</v>
      </c>
      <c r="B508" s="44"/>
      <c r="C508" s="44"/>
      <c r="D508" s="65">
        <v>10</v>
      </c>
      <c r="E508" s="5" t="s">
        <v>315</v>
      </c>
      <c r="F508" s="40"/>
      <c r="H508" s="51">
        <f t="shared" si="7"/>
        <v>168948.36</v>
      </c>
      <c r="I508" s="44"/>
    </row>
    <row r="509" spans="1:9" ht="13" x14ac:dyDescent="0.3">
      <c r="A509" s="43">
        <v>40943</v>
      </c>
      <c r="B509" s="44"/>
      <c r="C509" s="44"/>
      <c r="D509" s="65">
        <v>10</v>
      </c>
      <c r="E509" s="5" t="s">
        <v>86</v>
      </c>
      <c r="F509" s="40"/>
      <c r="H509" s="51">
        <f t="shared" si="7"/>
        <v>168958.36</v>
      </c>
      <c r="I509" s="44"/>
    </row>
    <row r="510" spans="1:9" ht="13" x14ac:dyDescent="0.3">
      <c r="A510" s="43">
        <v>40972</v>
      </c>
      <c r="B510" s="44"/>
      <c r="C510" s="44"/>
      <c r="D510" s="65">
        <v>50</v>
      </c>
      <c r="E510" s="5" t="s">
        <v>464</v>
      </c>
      <c r="F510" s="40"/>
      <c r="H510" s="51">
        <f t="shared" si="7"/>
        <v>169008.36</v>
      </c>
      <c r="I510" s="44"/>
    </row>
    <row r="511" spans="1:9" ht="13" x14ac:dyDescent="0.3">
      <c r="A511" s="43">
        <v>41033</v>
      </c>
      <c r="B511" s="44"/>
      <c r="C511" s="44"/>
      <c r="D511" s="65">
        <v>24.3</v>
      </c>
      <c r="E511" s="5" t="s">
        <v>348</v>
      </c>
      <c r="F511" s="40"/>
      <c r="H511" s="51">
        <f t="shared" si="7"/>
        <v>169032.65999999997</v>
      </c>
      <c r="I511" s="44"/>
    </row>
    <row r="512" spans="1:9" ht="13" x14ac:dyDescent="0.3">
      <c r="A512" s="43" t="s">
        <v>532</v>
      </c>
      <c r="B512" s="44"/>
      <c r="C512" s="44"/>
      <c r="D512" s="65">
        <v>463.64</v>
      </c>
      <c r="E512" s="5" t="s">
        <v>534</v>
      </c>
      <c r="F512" s="40"/>
      <c r="H512" s="51">
        <f t="shared" si="7"/>
        <v>169496.3</v>
      </c>
      <c r="I512" s="44"/>
    </row>
    <row r="513" spans="1:9" ht="13" x14ac:dyDescent="0.3">
      <c r="A513" s="43" t="s">
        <v>536</v>
      </c>
      <c r="B513" s="44"/>
      <c r="C513" s="44"/>
      <c r="D513" s="65">
        <v>10</v>
      </c>
      <c r="E513" s="5" t="s">
        <v>455</v>
      </c>
      <c r="F513" s="40"/>
      <c r="H513" s="51">
        <f t="shared" si="7"/>
        <v>169506.3</v>
      </c>
      <c r="I513" s="44"/>
    </row>
    <row r="514" spans="1:9" ht="13" x14ac:dyDescent="0.3">
      <c r="A514" s="43" t="s">
        <v>538</v>
      </c>
      <c r="B514" s="44"/>
      <c r="C514" s="44"/>
      <c r="D514" s="65">
        <v>10</v>
      </c>
      <c r="E514" s="5" t="s">
        <v>315</v>
      </c>
      <c r="F514" s="40"/>
      <c r="H514" s="51">
        <f t="shared" si="7"/>
        <v>169516.3</v>
      </c>
      <c r="I514" s="44"/>
    </row>
    <row r="515" spans="1:9" ht="13" x14ac:dyDescent="0.3">
      <c r="A515" s="43">
        <v>40944</v>
      </c>
      <c r="B515" s="44"/>
      <c r="C515" s="44"/>
      <c r="D515" s="65">
        <v>10</v>
      </c>
      <c r="E515" s="5" t="s">
        <v>325</v>
      </c>
      <c r="F515" s="40"/>
      <c r="H515" s="51">
        <f>+H514+D515</f>
        <v>169526.3</v>
      </c>
      <c r="I515" s="44"/>
    </row>
    <row r="516" spans="1:9" ht="13" x14ac:dyDescent="0.3">
      <c r="A516" s="43" t="s">
        <v>539</v>
      </c>
      <c r="B516" s="44"/>
      <c r="C516" s="44"/>
      <c r="D516" s="65">
        <v>10</v>
      </c>
      <c r="E516" s="5" t="s">
        <v>455</v>
      </c>
      <c r="F516" s="40"/>
      <c r="H516" s="51">
        <f t="shared" ref="H516:H579" si="8">+H515+D516</f>
        <v>169536.3</v>
      </c>
      <c r="I516" s="44"/>
    </row>
    <row r="517" spans="1:9" ht="13" x14ac:dyDescent="0.3">
      <c r="A517" s="43" t="s">
        <v>541</v>
      </c>
      <c r="B517" s="44"/>
      <c r="C517" s="44"/>
      <c r="D517" s="65">
        <v>10</v>
      </c>
      <c r="E517" s="5" t="s">
        <v>315</v>
      </c>
      <c r="F517" s="40"/>
      <c r="H517" s="51">
        <f t="shared" si="8"/>
        <v>169546.3</v>
      </c>
      <c r="I517" s="44"/>
    </row>
    <row r="518" spans="1:9" ht="13" x14ac:dyDescent="0.3">
      <c r="A518" s="43">
        <v>40914</v>
      </c>
      <c r="B518" s="44"/>
      <c r="C518" s="44"/>
      <c r="D518" s="65">
        <v>10</v>
      </c>
      <c r="E518" s="5" t="s">
        <v>325</v>
      </c>
      <c r="F518" s="40"/>
      <c r="H518" s="51">
        <f t="shared" si="8"/>
        <v>169556.3</v>
      </c>
      <c r="I518" s="44"/>
    </row>
    <row r="519" spans="1:9" ht="13" x14ac:dyDescent="0.3">
      <c r="A519" s="43">
        <v>41080</v>
      </c>
      <c r="B519" s="44"/>
      <c r="C519" s="44"/>
      <c r="D519" s="65">
        <v>500</v>
      </c>
      <c r="E519" s="5" t="s">
        <v>292</v>
      </c>
      <c r="F519" s="40"/>
      <c r="H519" s="51">
        <f t="shared" si="8"/>
        <v>170056.3</v>
      </c>
      <c r="I519" s="44"/>
    </row>
    <row r="520" spans="1:9" ht="13" x14ac:dyDescent="0.3">
      <c r="A520" s="43">
        <v>41081</v>
      </c>
      <c r="B520" s="44"/>
      <c r="C520" s="44"/>
      <c r="D520" s="65">
        <v>10</v>
      </c>
      <c r="E520" s="5" t="s">
        <v>455</v>
      </c>
      <c r="F520" s="40"/>
      <c r="H520" s="51">
        <f t="shared" si="8"/>
        <v>170066.3</v>
      </c>
      <c r="I520" s="44"/>
    </row>
    <row r="521" spans="1:9" ht="13" x14ac:dyDescent="0.3">
      <c r="A521" s="43">
        <v>41085</v>
      </c>
      <c r="B521" s="44"/>
      <c r="C521" s="44"/>
      <c r="D521" s="65">
        <v>799</v>
      </c>
      <c r="E521" s="5" t="s">
        <v>542</v>
      </c>
      <c r="F521" s="40"/>
      <c r="H521" s="51">
        <f t="shared" si="8"/>
        <v>170865.3</v>
      </c>
      <c r="I521" s="44"/>
    </row>
    <row r="522" spans="1:9" ht="13" x14ac:dyDescent="0.3">
      <c r="A522" s="43">
        <v>41092</v>
      </c>
      <c r="B522" s="44"/>
      <c r="C522" s="44"/>
      <c r="D522" s="65">
        <v>10</v>
      </c>
      <c r="E522" s="5" t="s">
        <v>315</v>
      </c>
      <c r="F522" s="40"/>
      <c r="H522" s="51">
        <f t="shared" si="8"/>
        <v>170875.3</v>
      </c>
      <c r="I522" s="44"/>
    </row>
    <row r="523" spans="1:9" ht="13" x14ac:dyDescent="0.3">
      <c r="A523" s="43">
        <v>41092</v>
      </c>
      <c r="B523" s="44"/>
      <c r="C523" s="44"/>
      <c r="D523" s="65">
        <v>10</v>
      </c>
      <c r="E523" s="5" t="s">
        <v>325</v>
      </c>
      <c r="F523" s="40"/>
      <c r="H523" s="51">
        <f t="shared" si="8"/>
        <v>170885.3</v>
      </c>
      <c r="I523" s="44"/>
    </row>
    <row r="524" spans="1:9" ht="13" x14ac:dyDescent="0.3">
      <c r="A524" s="43">
        <v>41093</v>
      </c>
      <c r="B524" s="44"/>
      <c r="C524" s="44"/>
      <c r="D524" s="65">
        <v>2700</v>
      </c>
      <c r="E524" s="5" t="s">
        <v>305</v>
      </c>
      <c r="F524" s="40"/>
      <c r="H524" s="51">
        <f t="shared" si="8"/>
        <v>173585.3</v>
      </c>
      <c r="I524" s="44"/>
    </row>
    <row r="525" spans="1:9" ht="13" x14ac:dyDescent="0.3">
      <c r="A525" s="43">
        <v>41113</v>
      </c>
      <c r="B525" s="44"/>
      <c r="C525" s="44"/>
      <c r="D525" s="65">
        <v>10</v>
      </c>
      <c r="E525" s="5" t="s">
        <v>455</v>
      </c>
      <c r="F525" s="40"/>
      <c r="H525" s="51">
        <f t="shared" si="8"/>
        <v>173595.3</v>
      </c>
      <c r="I525" s="44"/>
    </row>
    <row r="526" spans="1:9" ht="13" x14ac:dyDescent="0.3">
      <c r="A526" s="43">
        <v>41121</v>
      </c>
      <c r="B526" s="44"/>
      <c r="C526" s="44"/>
      <c r="D526" s="65">
        <v>10</v>
      </c>
      <c r="E526" s="5" t="s">
        <v>315</v>
      </c>
      <c r="F526" s="40"/>
      <c r="H526" s="51">
        <f t="shared" si="8"/>
        <v>173605.3</v>
      </c>
      <c r="I526" s="44"/>
    </row>
    <row r="527" spans="1:9" ht="13" x14ac:dyDescent="0.3">
      <c r="A527" s="43">
        <v>41122</v>
      </c>
      <c r="B527" s="44"/>
      <c r="C527" s="44"/>
      <c r="D527" s="65">
        <v>10</v>
      </c>
      <c r="E527" s="5" t="s">
        <v>325</v>
      </c>
      <c r="F527" s="40"/>
      <c r="H527" s="51">
        <f t="shared" si="8"/>
        <v>173615.3</v>
      </c>
      <c r="I527" s="44"/>
    </row>
    <row r="528" spans="1:9" ht="13" x14ac:dyDescent="0.3">
      <c r="A528" s="43">
        <v>41137</v>
      </c>
      <c r="B528" s="44"/>
      <c r="C528" s="44"/>
      <c r="D528" s="65">
        <v>4000</v>
      </c>
      <c r="E528" s="5" t="s">
        <v>544</v>
      </c>
      <c r="F528" s="40"/>
      <c r="H528" s="51">
        <f t="shared" si="8"/>
        <v>177615.3</v>
      </c>
      <c r="I528" s="44"/>
    </row>
    <row r="529" spans="1:9" ht="13" x14ac:dyDescent="0.3">
      <c r="A529" s="43">
        <v>41142</v>
      </c>
      <c r="B529" s="44"/>
      <c r="C529" s="44"/>
      <c r="D529" s="65">
        <v>10</v>
      </c>
      <c r="E529" s="5" t="s">
        <v>455</v>
      </c>
      <c r="F529" s="40"/>
      <c r="H529" s="51">
        <f t="shared" si="8"/>
        <v>177625.3</v>
      </c>
      <c r="I529" s="44"/>
    </row>
    <row r="530" spans="1:9" ht="13" x14ac:dyDescent="0.3">
      <c r="A530" s="43">
        <v>41151</v>
      </c>
      <c r="B530" s="44"/>
      <c r="C530" s="44"/>
      <c r="D530" s="65">
        <v>400</v>
      </c>
      <c r="E530" s="5" t="s">
        <v>547</v>
      </c>
      <c r="F530" s="40"/>
      <c r="H530" s="51">
        <f t="shared" si="8"/>
        <v>178025.3</v>
      </c>
      <c r="I530" s="44"/>
    </row>
    <row r="531" spans="1:9" ht="13" x14ac:dyDescent="0.3">
      <c r="A531" s="43">
        <v>41151</v>
      </c>
      <c r="B531" s="44"/>
      <c r="C531" s="44"/>
      <c r="D531" s="65">
        <v>250</v>
      </c>
      <c r="E531" s="5" t="s">
        <v>359</v>
      </c>
      <c r="F531" s="40"/>
      <c r="H531" s="51">
        <f t="shared" si="8"/>
        <v>178275.3</v>
      </c>
      <c r="I531" s="44"/>
    </row>
    <row r="532" spans="1:9" ht="13" x14ac:dyDescent="0.3">
      <c r="A532" s="43">
        <v>41152</v>
      </c>
      <c r="B532" s="44"/>
      <c r="C532" s="44"/>
      <c r="D532" s="65">
        <v>10</v>
      </c>
      <c r="E532" s="5" t="s">
        <v>315</v>
      </c>
      <c r="F532" s="40"/>
      <c r="H532" s="51">
        <f t="shared" si="8"/>
        <v>178285.3</v>
      </c>
      <c r="I532" s="44"/>
    </row>
    <row r="533" spans="1:9" ht="13" x14ac:dyDescent="0.3">
      <c r="A533" s="43">
        <v>41155</v>
      </c>
      <c r="B533" s="44"/>
      <c r="C533" s="44"/>
      <c r="D533" s="65">
        <v>10</v>
      </c>
      <c r="E533" s="5" t="s">
        <v>325</v>
      </c>
      <c r="F533" s="40"/>
      <c r="H533" s="51">
        <f t="shared" si="8"/>
        <v>178295.3</v>
      </c>
      <c r="I533" s="44"/>
    </row>
    <row r="534" spans="1:9" ht="13" x14ac:dyDescent="0.3">
      <c r="A534" s="43">
        <v>41170</v>
      </c>
      <c r="B534" s="44"/>
      <c r="C534" s="44"/>
      <c r="D534" s="65">
        <v>2000</v>
      </c>
      <c r="E534" s="5" t="s">
        <v>311</v>
      </c>
      <c r="F534" s="40"/>
      <c r="H534" s="51">
        <f t="shared" si="8"/>
        <v>180295.3</v>
      </c>
      <c r="I534" s="44"/>
    </row>
    <row r="535" spans="1:9" ht="13" x14ac:dyDescent="0.3">
      <c r="A535" s="43">
        <v>41173</v>
      </c>
      <c r="B535" s="44"/>
      <c r="C535" s="44"/>
      <c r="D535" s="65">
        <v>10</v>
      </c>
      <c r="E535" s="5" t="s">
        <v>455</v>
      </c>
      <c r="F535" s="40"/>
      <c r="H535" s="51">
        <f t="shared" si="8"/>
        <v>180305.3</v>
      </c>
      <c r="I535" s="44"/>
    </row>
    <row r="536" spans="1:9" ht="13" x14ac:dyDescent="0.3">
      <c r="A536" s="43">
        <v>41176</v>
      </c>
      <c r="B536" s="44"/>
      <c r="C536" s="44"/>
      <c r="D536" s="65">
        <v>60</v>
      </c>
      <c r="E536" s="5" t="s">
        <v>110</v>
      </c>
      <c r="F536" s="40"/>
      <c r="H536" s="51">
        <f t="shared" si="8"/>
        <v>180365.3</v>
      </c>
      <c r="I536" s="44"/>
    </row>
    <row r="537" spans="1:9" ht="13" x14ac:dyDescent="0.3">
      <c r="A537" s="43">
        <v>41183</v>
      </c>
      <c r="B537" s="44"/>
      <c r="C537" s="44"/>
      <c r="D537" s="65">
        <v>10</v>
      </c>
      <c r="E537" s="5" t="s">
        <v>315</v>
      </c>
      <c r="F537" s="40"/>
      <c r="H537" s="51">
        <f t="shared" si="8"/>
        <v>180375.3</v>
      </c>
      <c r="I537" s="44"/>
    </row>
    <row r="538" spans="1:9" ht="13" x14ac:dyDescent="0.3">
      <c r="A538" s="43">
        <v>41183</v>
      </c>
      <c r="B538" s="44"/>
      <c r="C538" s="44"/>
      <c r="D538" s="65">
        <v>10</v>
      </c>
      <c r="E538" s="5" t="s">
        <v>325</v>
      </c>
      <c r="F538" s="40"/>
      <c r="H538" s="51">
        <f t="shared" si="8"/>
        <v>180385.3</v>
      </c>
      <c r="I538" s="44"/>
    </row>
    <row r="539" spans="1:9" ht="13" x14ac:dyDescent="0.3">
      <c r="A539" s="43" t="s">
        <v>549</v>
      </c>
      <c r="B539" s="44"/>
      <c r="C539" s="44"/>
      <c r="D539" s="65">
        <v>10</v>
      </c>
      <c r="E539" s="5" t="s">
        <v>455</v>
      </c>
      <c r="F539" s="40"/>
      <c r="H539" s="51">
        <f t="shared" si="8"/>
        <v>180395.3</v>
      </c>
      <c r="I539" s="44"/>
    </row>
    <row r="540" spans="1:9" ht="13" x14ac:dyDescent="0.3">
      <c r="A540" s="43" t="s">
        <v>549</v>
      </c>
      <c r="B540" s="44"/>
      <c r="C540" s="44"/>
      <c r="D540" s="65">
        <v>10</v>
      </c>
      <c r="E540" s="5" t="s">
        <v>70</v>
      </c>
      <c r="F540" s="40"/>
      <c r="H540" s="51">
        <f t="shared" si="8"/>
        <v>180405.3</v>
      </c>
      <c r="I540" s="44"/>
    </row>
    <row r="541" spans="1:9" ht="13" x14ac:dyDescent="0.3">
      <c r="A541" s="43" t="s">
        <v>553</v>
      </c>
      <c r="B541" s="44"/>
      <c r="C541" s="44"/>
      <c r="D541" s="65">
        <v>43</v>
      </c>
      <c r="E541" s="5" t="s">
        <v>557</v>
      </c>
      <c r="F541" s="40"/>
      <c r="H541" s="51">
        <f t="shared" si="8"/>
        <v>180448.3</v>
      </c>
      <c r="I541" s="44"/>
    </row>
    <row r="542" spans="1:9" ht="13" x14ac:dyDescent="0.3">
      <c r="A542" s="43" t="s">
        <v>554</v>
      </c>
      <c r="B542" s="44"/>
      <c r="C542" s="44"/>
      <c r="D542" s="65">
        <v>10</v>
      </c>
      <c r="E542" s="5" t="s">
        <v>315</v>
      </c>
      <c r="F542" s="40"/>
      <c r="H542" s="51">
        <f t="shared" si="8"/>
        <v>180458.3</v>
      </c>
      <c r="I542" s="44"/>
    </row>
    <row r="543" spans="1:9" ht="13" x14ac:dyDescent="0.3">
      <c r="A543" s="43" t="s">
        <v>554</v>
      </c>
      <c r="B543" s="44"/>
      <c r="C543" s="44"/>
      <c r="D543" s="65">
        <v>200</v>
      </c>
      <c r="E543" s="5" t="s">
        <v>560</v>
      </c>
      <c r="F543" s="40"/>
      <c r="H543" s="51">
        <f t="shared" si="8"/>
        <v>180658.3</v>
      </c>
      <c r="I543" s="44"/>
    </row>
    <row r="544" spans="1:9" ht="13" x14ac:dyDescent="0.3">
      <c r="A544" s="43">
        <v>40919</v>
      </c>
      <c r="B544" s="44"/>
      <c r="C544" s="44"/>
      <c r="D544" s="65">
        <v>10</v>
      </c>
      <c r="E544" s="5" t="s">
        <v>325</v>
      </c>
      <c r="F544" s="40"/>
      <c r="H544" s="51">
        <f t="shared" si="8"/>
        <v>180668.3</v>
      </c>
      <c r="I544" s="44"/>
    </row>
    <row r="545" spans="1:9" ht="13" x14ac:dyDescent="0.3">
      <c r="A545" s="43" t="s">
        <v>555</v>
      </c>
      <c r="B545" s="44"/>
      <c r="C545" s="44"/>
      <c r="D545" s="65">
        <v>50</v>
      </c>
      <c r="E545" s="5" t="s">
        <v>559</v>
      </c>
      <c r="F545" s="40"/>
      <c r="H545" s="51">
        <f t="shared" si="8"/>
        <v>180718.3</v>
      </c>
      <c r="I545" s="44"/>
    </row>
    <row r="546" spans="1:9" ht="13" x14ac:dyDescent="0.3">
      <c r="A546" s="43" t="s">
        <v>561</v>
      </c>
      <c r="B546" s="44"/>
      <c r="C546" s="44"/>
      <c r="D546" s="65">
        <v>10</v>
      </c>
      <c r="E546" s="5" t="s">
        <v>455</v>
      </c>
      <c r="F546" s="40"/>
      <c r="H546" s="51">
        <f t="shared" si="8"/>
        <v>180728.3</v>
      </c>
      <c r="I546" s="44"/>
    </row>
    <row r="547" spans="1:9" ht="13" x14ac:dyDescent="0.3">
      <c r="A547" s="43" t="s">
        <v>562</v>
      </c>
      <c r="B547" s="44"/>
      <c r="C547" s="44"/>
      <c r="D547" s="65">
        <v>50</v>
      </c>
      <c r="E547" s="5" t="s">
        <v>85</v>
      </c>
      <c r="F547" s="40"/>
      <c r="H547" s="51">
        <f t="shared" si="8"/>
        <v>180778.3</v>
      </c>
      <c r="I547" s="44"/>
    </row>
    <row r="548" spans="1:9" ht="13" x14ac:dyDescent="0.3">
      <c r="A548" s="43" t="s">
        <v>562</v>
      </c>
      <c r="B548" s="44"/>
      <c r="C548" s="44"/>
      <c r="D548" s="65">
        <v>46.92</v>
      </c>
      <c r="E548" s="5" t="s">
        <v>563</v>
      </c>
      <c r="F548" s="40"/>
      <c r="H548" s="51">
        <f t="shared" si="8"/>
        <v>180825.22</v>
      </c>
      <c r="I548" s="44"/>
    </row>
    <row r="549" spans="1:9" ht="13" x14ac:dyDescent="0.3">
      <c r="A549" s="43">
        <v>41241</v>
      </c>
      <c r="B549" s="44"/>
      <c r="C549" s="44"/>
      <c r="D549" s="65">
        <v>50</v>
      </c>
      <c r="E549" s="5" t="s">
        <v>566</v>
      </c>
      <c r="F549" s="40"/>
      <c r="H549" s="51">
        <f t="shared" si="8"/>
        <v>180875.22</v>
      </c>
      <c r="I549" s="44"/>
    </row>
    <row r="550" spans="1:9" ht="13" x14ac:dyDescent="0.3">
      <c r="A550" s="43">
        <v>41243</v>
      </c>
      <c r="B550" s="44"/>
      <c r="C550" s="44"/>
      <c r="D550" s="65">
        <v>100</v>
      </c>
      <c r="E550" s="5" t="s">
        <v>564</v>
      </c>
      <c r="F550" s="40"/>
      <c r="H550" s="51">
        <f t="shared" si="8"/>
        <v>180975.22</v>
      </c>
      <c r="I550" s="44"/>
    </row>
    <row r="551" spans="1:9" ht="13" x14ac:dyDescent="0.3">
      <c r="A551" s="43">
        <v>41243</v>
      </c>
      <c r="B551" s="44"/>
      <c r="C551" s="44"/>
      <c r="D551" s="65">
        <v>10</v>
      </c>
      <c r="E551" s="5" t="s">
        <v>315</v>
      </c>
      <c r="F551" s="40"/>
      <c r="H551" s="51">
        <f t="shared" si="8"/>
        <v>180985.22</v>
      </c>
      <c r="I551" s="44"/>
    </row>
    <row r="552" spans="1:9" ht="13" x14ac:dyDescent="0.3">
      <c r="A552" s="43">
        <v>41246</v>
      </c>
      <c r="B552" s="44"/>
      <c r="C552" s="44"/>
      <c r="D552" s="65">
        <v>35</v>
      </c>
      <c r="E552" s="5" t="s">
        <v>194</v>
      </c>
      <c r="F552" s="40"/>
      <c r="H552" s="51">
        <f t="shared" si="8"/>
        <v>181020.22</v>
      </c>
      <c r="I552" s="44"/>
    </row>
    <row r="553" spans="1:9" ht="13" x14ac:dyDescent="0.3">
      <c r="A553" s="43">
        <v>41246</v>
      </c>
      <c r="B553" s="44"/>
      <c r="C553" s="44"/>
      <c r="D553" s="65">
        <v>10</v>
      </c>
      <c r="E553" s="5" t="s">
        <v>325</v>
      </c>
      <c r="F553" s="40"/>
      <c r="H553" s="51">
        <f t="shared" si="8"/>
        <v>181030.22</v>
      </c>
      <c r="I553" s="44"/>
    </row>
    <row r="554" spans="1:9" ht="13" x14ac:dyDescent="0.3">
      <c r="A554" s="43">
        <v>41248</v>
      </c>
      <c r="B554" s="44"/>
      <c r="C554" s="44"/>
      <c r="D554" s="65">
        <v>100</v>
      </c>
      <c r="E554" s="5" t="s">
        <v>376</v>
      </c>
      <c r="F554" s="40"/>
      <c r="H554" s="51">
        <f t="shared" si="8"/>
        <v>181130.22</v>
      </c>
      <c r="I554" s="44"/>
    </row>
    <row r="555" spans="1:9" ht="13" x14ac:dyDescent="0.3">
      <c r="A555" s="43">
        <v>41250</v>
      </c>
      <c r="B555" s="44"/>
      <c r="C555" s="44"/>
      <c r="D555" s="65">
        <v>25</v>
      </c>
      <c r="E555" s="5" t="s">
        <v>567</v>
      </c>
      <c r="F555" s="40"/>
      <c r="H555" s="51">
        <f t="shared" si="8"/>
        <v>181155.22</v>
      </c>
      <c r="I555" s="44"/>
    </row>
    <row r="556" spans="1:9" ht="13" x14ac:dyDescent="0.3">
      <c r="A556" s="43">
        <v>41255</v>
      </c>
      <c r="B556" s="44"/>
      <c r="C556" s="44"/>
      <c r="D556" s="65">
        <v>305</v>
      </c>
      <c r="E556" s="5" t="s">
        <v>569</v>
      </c>
      <c r="F556" s="40"/>
      <c r="H556" s="51">
        <f t="shared" si="8"/>
        <v>181460.22</v>
      </c>
      <c r="I556" s="44"/>
    </row>
    <row r="557" spans="1:9" ht="13" x14ac:dyDescent="0.3">
      <c r="A557" s="43">
        <v>41260</v>
      </c>
      <c r="B557" s="44"/>
      <c r="C557" s="44"/>
      <c r="D557" s="65">
        <v>30</v>
      </c>
      <c r="E557" s="5" t="s">
        <v>352</v>
      </c>
      <c r="F557" s="40"/>
      <c r="H557" s="51">
        <f t="shared" si="8"/>
        <v>181490.22</v>
      </c>
      <c r="I557" s="44"/>
    </row>
    <row r="558" spans="1:9" ht="13" x14ac:dyDescent="0.3">
      <c r="A558" s="43">
        <v>41264</v>
      </c>
      <c r="B558" s="44"/>
      <c r="C558" s="44"/>
      <c r="D558" s="65">
        <v>20</v>
      </c>
      <c r="E558" s="5" t="s">
        <v>571</v>
      </c>
      <c r="F558" s="40"/>
      <c r="H558" s="51">
        <f t="shared" si="8"/>
        <v>181510.22</v>
      </c>
      <c r="I558" s="44"/>
    </row>
    <row r="559" spans="1:9" ht="13" x14ac:dyDescent="0.3">
      <c r="A559" s="43">
        <v>41264</v>
      </c>
      <c r="B559" s="44"/>
      <c r="C559" s="44"/>
      <c r="D559" s="65">
        <v>365</v>
      </c>
      <c r="E559" s="5" t="s">
        <v>572</v>
      </c>
      <c r="F559" s="40"/>
      <c r="H559" s="51">
        <f t="shared" si="8"/>
        <v>181875.22</v>
      </c>
      <c r="I559" s="44"/>
    </row>
    <row r="560" spans="1:9" ht="13" x14ac:dyDescent="0.3">
      <c r="A560" s="43">
        <v>41264</v>
      </c>
      <c r="B560" s="44"/>
      <c r="C560" s="44"/>
      <c r="D560" s="65">
        <v>10</v>
      </c>
      <c r="E560" s="5" t="s">
        <v>455</v>
      </c>
      <c r="F560" s="40"/>
      <c r="H560" s="51">
        <f t="shared" si="8"/>
        <v>181885.22</v>
      </c>
      <c r="I560" s="44"/>
    </row>
    <row r="561" spans="1:9" ht="13" x14ac:dyDescent="0.3">
      <c r="A561" s="43">
        <v>41274</v>
      </c>
      <c r="B561" s="44"/>
      <c r="C561" s="44"/>
      <c r="D561" s="65">
        <v>10</v>
      </c>
      <c r="E561" s="5" t="s">
        <v>315</v>
      </c>
      <c r="F561" s="40"/>
      <c r="H561" s="51">
        <f t="shared" si="8"/>
        <v>181895.22</v>
      </c>
      <c r="I561" s="44"/>
    </row>
    <row r="562" spans="1:9" ht="13" x14ac:dyDescent="0.3">
      <c r="A562" s="43">
        <v>41274</v>
      </c>
      <c r="B562" s="44"/>
      <c r="C562" s="44"/>
      <c r="D562" s="65">
        <v>50</v>
      </c>
      <c r="E562" s="5" t="s">
        <v>464</v>
      </c>
      <c r="F562" s="40"/>
      <c r="H562" s="51">
        <f t="shared" si="8"/>
        <v>181945.22</v>
      </c>
      <c r="I562" s="44"/>
    </row>
    <row r="563" spans="1:9" ht="13" x14ac:dyDescent="0.3">
      <c r="A563" s="43">
        <v>41276</v>
      </c>
      <c r="B563" s="44"/>
      <c r="C563" s="44"/>
      <c r="D563" s="65">
        <v>10</v>
      </c>
      <c r="E563" s="5" t="s">
        <v>325</v>
      </c>
      <c r="F563" s="40"/>
      <c r="H563" s="51">
        <f t="shared" si="8"/>
        <v>181955.22</v>
      </c>
      <c r="I563" s="44"/>
    </row>
    <row r="564" spans="1:9" ht="13" x14ac:dyDescent="0.3">
      <c r="A564" s="43">
        <v>41276</v>
      </c>
      <c r="B564" s="44"/>
      <c r="C564" s="44"/>
      <c r="D564" s="65">
        <v>150</v>
      </c>
      <c r="E564" s="5" t="s">
        <v>506</v>
      </c>
      <c r="F564" s="40"/>
      <c r="H564" s="51">
        <f t="shared" si="8"/>
        <v>182105.22</v>
      </c>
      <c r="I564" s="44"/>
    </row>
    <row r="565" spans="1:9" ht="13" x14ac:dyDescent="0.3">
      <c r="A565" s="43">
        <v>41276</v>
      </c>
      <c r="B565" s="44"/>
      <c r="C565" s="44"/>
      <c r="D565" s="65">
        <v>25</v>
      </c>
      <c r="E565" s="5" t="s">
        <v>573</v>
      </c>
      <c r="F565" s="40"/>
      <c r="H565" s="51">
        <f t="shared" si="8"/>
        <v>182130.22</v>
      </c>
      <c r="I565" s="44"/>
    </row>
    <row r="566" spans="1:9" ht="13" x14ac:dyDescent="0.3">
      <c r="A566" s="43">
        <v>41278</v>
      </c>
      <c r="B566" s="44"/>
      <c r="C566" s="44"/>
      <c r="D566" s="65">
        <v>100</v>
      </c>
      <c r="E566" s="5" t="s">
        <v>574</v>
      </c>
      <c r="F566" s="40"/>
      <c r="H566" s="51">
        <f t="shared" si="8"/>
        <v>182230.22</v>
      </c>
      <c r="I566" s="44"/>
    </row>
    <row r="567" spans="1:9" ht="13" x14ac:dyDescent="0.3">
      <c r="A567" s="43">
        <v>41285</v>
      </c>
      <c r="B567" s="44"/>
      <c r="C567" s="44"/>
      <c r="D567" s="65">
        <v>50</v>
      </c>
      <c r="E567" s="5" t="s">
        <v>578</v>
      </c>
      <c r="F567" s="40"/>
      <c r="H567" s="51">
        <f t="shared" si="8"/>
        <v>182280.22</v>
      </c>
      <c r="I567" s="44"/>
    </row>
    <row r="568" spans="1:9" ht="13" x14ac:dyDescent="0.3">
      <c r="A568" s="43">
        <v>41285</v>
      </c>
      <c r="B568" s="44"/>
      <c r="C568" s="44"/>
      <c r="D568" s="65">
        <v>500</v>
      </c>
      <c r="E568" s="5" t="s">
        <v>577</v>
      </c>
      <c r="F568" s="40"/>
      <c r="H568" s="51">
        <f t="shared" si="8"/>
        <v>182780.22</v>
      </c>
      <c r="I568" s="44"/>
    </row>
    <row r="569" spans="1:9" ht="13" x14ac:dyDescent="0.3">
      <c r="A569" s="43">
        <v>41289</v>
      </c>
      <c r="B569" s="44"/>
      <c r="C569" s="44"/>
      <c r="D569" s="65">
        <v>50</v>
      </c>
      <c r="E569" s="5" t="s">
        <v>579</v>
      </c>
      <c r="F569" s="40"/>
      <c r="H569" s="51">
        <f t="shared" si="8"/>
        <v>182830.22</v>
      </c>
      <c r="I569" s="44"/>
    </row>
    <row r="570" spans="1:9" ht="13" x14ac:dyDescent="0.3">
      <c r="A570" s="43">
        <v>41289</v>
      </c>
      <c r="B570" s="44"/>
      <c r="C570" s="44"/>
      <c r="D570" s="65">
        <v>50</v>
      </c>
      <c r="E570" s="5" t="s">
        <v>580</v>
      </c>
      <c r="F570" s="40"/>
      <c r="H570" s="51">
        <f t="shared" si="8"/>
        <v>182880.22</v>
      </c>
      <c r="I570" s="44"/>
    </row>
    <row r="571" spans="1:9" ht="13" x14ac:dyDescent="0.3">
      <c r="A571" s="43">
        <v>41295</v>
      </c>
      <c r="B571" s="44"/>
      <c r="C571" s="44"/>
      <c r="D571" s="65">
        <v>35</v>
      </c>
      <c r="E571" s="5" t="s">
        <v>249</v>
      </c>
      <c r="F571" s="40"/>
      <c r="H571" s="51">
        <f t="shared" si="8"/>
        <v>182915.22</v>
      </c>
      <c r="I571" s="44"/>
    </row>
    <row r="572" spans="1:9" ht="13" x14ac:dyDescent="0.3">
      <c r="A572" s="43">
        <v>41295</v>
      </c>
      <c r="B572" s="44"/>
      <c r="C572" s="44"/>
      <c r="D572" s="65">
        <v>10</v>
      </c>
      <c r="E572" s="5" t="s">
        <v>455</v>
      </c>
      <c r="F572" s="40"/>
      <c r="H572" s="51">
        <f t="shared" si="8"/>
        <v>182925.22</v>
      </c>
      <c r="I572" s="44"/>
    </row>
    <row r="573" spans="1:9" ht="13" x14ac:dyDescent="0.3">
      <c r="A573" s="43">
        <v>41302</v>
      </c>
      <c r="B573" s="44"/>
      <c r="C573" s="44"/>
      <c r="D573" s="65">
        <v>30</v>
      </c>
      <c r="E573" s="5" t="s">
        <v>352</v>
      </c>
      <c r="F573" s="40"/>
      <c r="H573" s="51">
        <f t="shared" si="8"/>
        <v>182955.22</v>
      </c>
      <c r="I573" s="44"/>
    </row>
    <row r="574" spans="1:9" ht="13" x14ac:dyDescent="0.3">
      <c r="A574" s="43">
        <v>41302</v>
      </c>
      <c r="B574" s="44"/>
      <c r="C574" s="44"/>
      <c r="D574" s="65">
        <v>50</v>
      </c>
      <c r="E574" s="5" t="s">
        <v>505</v>
      </c>
      <c r="F574" s="40"/>
      <c r="H574" s="51">
        <f t="shared" si="8"/>
        <v>183005.22</v>
      </c>
      <c r="I574" s="44"/>
    </row>
    <row r="575" spans="1:9" ht="13" x14ac:dyDescent="0.3">
      <c r="A575" s="43">
        <v>41305</v>
      </c>
      <c r="B575" s="44"/>
      <c r="C575" s="44"/>
      <c r="D575" s="65">
        <v>10</v>
      </c>
      <c r="E575" s="5" t="s">
        <v>315</v>
      </c>
      <c r="F575" s="40"/>
      <c r="H575" s="51">
        <f t="shared" si="8"/>
        <v>183015.22</v>
      </c>
      <c r="I575" s="44"/>
    </row>
    <row r="576" spans="1:9" ht="13" x14ac:dyDescent="0.3">
      <c r="A576" s="43">
        <v>41306</v>
      </c>
      <c r="B576" s="44"/>
      <c r="C576" s="44"/>
      <c r="D576" s="65">
        <v>10</v>
      </c>
      <c r="E576" s="5" t="s">
        <v>325</v>
      </c>
      <c r="F576" s="40"/>
      <c r="H576" s="51">
        <f t="shared" si="8"/>
        <v>183025.22</v>
      </c>
      <c r="I576" s="44"/>
    </row>
    <row r="577" spans="1:9" ht="13" x14ac:dyDescent="0.3">
      <c r="A577" s="43">
        <v>41306</v>
      </c>
      <c r="B577" s="44"/>
      <c r="C577" s="44"/>
      <c r="D577" s="65">
        <v>420</v>
      </c>
      <c r="E577" s="5" t="s">
        <v>582</v>
      </c>
      <c r="F577" s="40"/>
      <c r="H577" s="51">
        <f t="shared" si="8"/>
        <v>183445.22</v>
      </c>
      <c r="I577" s="44"/>
    </row>
    <row r="578" spans="1:9" ht="13" x14ac:dyDescent="0.3">
      <c r="A578" s="43">
        <v>41323</v>
      </c>
      <c r="B578" s="44"/>
      <c r="C578" s="44"/>
      <c r="D578" s="65">
        <v>50</v>
      </c>
      <c r="E578" s="5" t="s">
        <v>500</v>
      </c>
      <c r="F578" s="40"/>
      <c r="H578" s="51">
        <f t="shared" si="8"/>
        <v>183495.22</v>
      </c>
      <c r="I578" s="44"/>
    </row>
    <row r="579" spans="1:9" ht="13" x14ac:dyDescent="0.3">
      <c r="A579" s="43">
        <v>41326</v>
      </c>
      <c r="B579" s="44"/>
      <c r="C579" s="44"/>
      <c r="D579" s="65">
        <v>10</v>
      </c>
      <c r="E579" s="5" t="s">
        <v>455</v>
      </c>
      <c r="F579" s="40"/>
      <c r="H579" s="51">
        <f t="shared" si="8"/>
        <v>183505.22</v>
      </c>
      <c r="I579" s="44"/>
    </row>
    <row r="580" spans="1:9" ht="13" x14ac:dyDescent="0.3">
      <c r="A580" s="43">
        <v>41330</v>
      </c>
      <c r="B580" s="44"/>
      <c r="C580" s="44"/>
      <c r="D580" s="65">
        <v>60</v>
      </c>
      <c r="E580" s="5" t="s">
        <v>523</v>
      </c>
      <c r="F580" s="40"/>
      <c r="H580" s="51">
        <f t="shared" ref="H580:H644" si="9">+H579+D580</f>
        <v>183565.22</v>
      </c>
      <c r="I580" s="44"/>
    </row>
    <row r="581" spans="1:9" ht="13" x14ac:dyDescent="0.3">
      <c r="A581" s="43">
        <v>41330</v>
      </c>
      <c r="B581" s="44"/>
      <c r="C581" s="44"/>
      <c r="D581" s="65">
        <v>15</v>
      </c>
      <c r="E581" s="5" t="s">
        <v>586</v>
      </c>
      <c r="F581" s="40"/>
      <c r="H581" s="51">
        <f t="shared" si="9"/>
        <v>183580.22</v>
      </c>
      <c r="I581" s="44"/>
    </row>
    <row r="582" spans="1:9" ht="13" x14ac:dyDescent="0.3">
      <c r="A582" s="43">
        <v>41331</v>
      </c>
      <c r="B582" s="44"/>
      <c r="C582" s="44"/>
      <c r="D582" s="65">
        <v>1728.47</v>
      </c>
      <c r="E582" s="5" t="s">
        <v>587</v>
      </c>
      <c r="F582" s="40"/>
      <c r="H582" s="51">
        <f t="shared" si="9"/>
        <v>185308.69</v>
      </c>
      <c r="I582" s="44"/>
    </row>
    <row r="583" spans="1:9" ht="13" x14ac:dyDescent="0.3">
      <c r="A583" s="43">
        <v>41331</v>
      </c>
      <c r="B583" s="44"/>
      <c r="C583" s="44"/>
      <c r="D583" s="65">
        <v>2500</v>
      </c>
      <c r="E583" s="5" t="s">
        <v>200</v>
      </c>
      <c r="F583" s="40"/>
      <c r="H583" s="51">
        <f t="shared" si="9"/>
        <v>187808.69</v>
      </c>
      <c r="I583" s="44"/>
    </row>
    <row r="584" spans="1:9" ht="13" x14ac:dyDescent="0.3">
      <c r="A584" s="43">
        <v>41332</v>
      </c>
      <c r="B584" s="44"/>
      <c r="C584" s="44"/>
      <c r="D584" s="65">
        <v>45</v>
      </c>
      <c r="E584" s="5" t="s">
        <v>588</v>
      </c>
      <c r="F584" s="40"/>
      <c r="H584" s="51">
        <f t="shared" si="9"/>
        <v>187853.69</v>
      </c>
      <c r="I584" s="44"/>
    </row>
    <row r="585" spans="1:9" ht="13" x14ac:dyDescent="0.3">
      <c r="A585" s="43">
        <v>41333</v>
      </c>
      <c r="B585" s="44"/>
      <c r="C585" s="44"/>
      <c r="D585" s="65">
        <v>10</v>
      </c>
      <c r="E585" s="5" t="s">
        <v>325</v>
      </c>
      <c r="F585" s="40"/>
      <c r="H585" s="51">
        <f t="shared" si="9"/>
        <v>187863.69</v>
      </c>
      <c r="I585" s="44"/>
    </row>
    <row r="586" spans="1:9" ht="13" x14ac:dyDescent="0.3">
      <c r="A586" s="43">
        <v>41334</v>
      </c>
      <c r="B586" s="44"/>
      <c r="C586" s="44"/>
      <c r="D586" s="65">
        <v>10</v>
      </c>
      <c r="E586" s="5" t="s">
        <v>315</v>
      </c>
      <c r="F586" s="40"/>
      <c r="H586" s="51">
        <f t="shared" si="9"/>
        <v>187873.69</v>
      </c>
      <c r="I586" s="44"/>
    </row>
    <row r="587" spans="1:9" ht="13" x14ac:dyDescent="0.3">
      <c r="A587" s="43">
        <v>41337</v>
      </c>
      <c r="B587" s="44"/>
      <c r="C587" s="44"/>
      <c r="D587" s="65">
        <v>521.5</v>
      </c>
      <c r="E587" s="5" t="s">
        <v>348</v>
      </c>
      <c r="F587" s="40"/>
      <c r="H587" s="51">
        <f t="shared" si="9"/>
        <v>188395.19</v>
      </c>
      <c r="I587" s="44"/>
    </row>
    <row r="588" spans="1:9" ht="13" x14ac:dyDescent="0.3">
      <c r="A588" s="43">
        <v>41340</v>
      </c>
      <c r="B588" s="44"/>
      <c r="C588" s="44"/>
      <c r="D588" s="65">
        <v>1.71</v>
      </c>
      <c r="E588" s="5" t="s">
        <v>589</v>
      </c>
      <c r="F588" s="40"/>
      <c r="H588" s="51">
        <f t="shared" si="9"/>
        <v>188396.9</v>
      </c>
      <c r="I588" s="44"/>
    </row>
    <row r="589" spans="1:9" ht="13" x14ac:dyDescent="0.3">
      <c r="A589" s="43">
        <v>41344</v>
      </c>
      <c r="B589" s="44"/>
      <c r="C589" s="44"/>
      <c r="D589" s="65">
        <v>33.75</v>
      </c>
      <c r="E589" s="5" t="s">
        <v>592</v>
      </c>
      <c r="F589" s="40"/>
      <c r="H589" s="51">
        <f t="shared" si="9"/>
        <v>188430.65</v>
      </c>
      <c r="I589" s="44"/>
    </row>
    <row r="590" spans="1:9" ht="13" x14ac:dyDescent="0.3">
      <c r="A590" s="43">
        <v>41353</v>
      </c>
      <c r="B590" s="44"/>
      <c r="C590" s="44"/>
      <c r="D590" s="65">
        <v>500</v>
      </c>
      <c r="E590" s="5" t="s">
        <v>244</v>
      </c>
      <c r="F590" s="40"/>
      <c r="H590" s="51">
        <f t="shared" si="9"/>
        <v>188930.65</v>
      </c>
      <c r="I590" s="44"/>
    </row>
    <row r="591" spans="1:9" ht="13" x14ac:dyDescent="0.3">
      <c r="A591" s="43">
        <v>41354</v>
      </c>
      <c r="B591" s="44"/>
      <c r="C591" s="44"/>
      <c r="D591" s="65">
        <v>10</v>
      </c>
      <c r="E591" s="5" t="s">
        <v>455</v>
      </c>
      <c r="F591" s="40"/>
      <c r="H591" s="51">
        <f t="shared" si="9"/>
        <v>188940.65</v>
      </c>
      <c r="I591" s="44"/>
    </row>
    <row r="592" spans="1:9" ht="13" x14ac:dyDescent="0.3">
      <c r="A592" s="43">
        <v>41366</v>
      </c>
      <c r="B592" s="44"/>
      <c r="C592" s="44"/>
      <c r="D592" s="65">
        <v>10</v>
      </c>
      <c r="E592" s="5" t="s">
        <v>315</v>
      </c>
      <c r="F592" s="40"/>
      <c r="H592" s="51">
        <f t="shared" si="9"/>
        <v>188950.65</v>
      </c>
      <c r="I592" s="44"/>
    </row>
    <row r="593" spans="1:9" ht="13" x14ac:dyDescent="0.3">
      <c r="A593" s="43">
        <v>41366</v>
      </c>
      <c r="B593" s="44"/>
      <c r="C593" s="44"/>
      <c r="D593" s="65">
        <v>10</v>
      </c>
      <c r="E593" s="5" t="s">
        <v>325</v>
      </c>
      <c r="F593" s="40"/>
      <c r="H593" s="51">
        <f t="shared" si="9"/>
        <v>188960.65</v>
      </c>
      <c r="I593" s="44"/>
    </row>
    <row r="594" spans="1:9" ht="13" x14ac:dyDescent="0.3">
      <c r="A594" s="43">
        <v>41374</v>
      </c>
      <c r="B594" s="44"/>
      <c r="C594" s="44"/>
      <c r="D594" s="65">
        <v>401.6</v>
      </c>
      <c r="E594" s="5" t="s">
        <v>594</v>
      </c>
      <c r="F594" s="40"/>
      <c r="H594" s="51">
        <f t="shared" si="9"/>
        <v>189362.25</v>
      </c>
      <c r="I594" s="44"/>
    </row>
    <row r="595" spans="1:9" ht="13" x14ac:dyDescent="0.3">
      <c r="A595" s="43">
        <v>41376</v>
      </c>
      <c r="B595" s="44"/>
      <c r="C595" s="44"/>
      <c r="D595" s="65">
        <v>341.02</v>
      </c>
      <c r="E595" s="5" t="s">
        <v>595</v>
      </c>
      <c r="F595" s="40"/>
      <c r="H595" s="51">
        <f t="shared" si="9"/>
        <v>189703.27</v>
      </c>
      <c r="I595" s="44"/>
    </row>
    <row r="596" spans="1:9" ht="13" x14ac:dyDescent="0.3">
      <c r="A596" s="43">
        <v>41386</v>
      </c>
      <c r="B596" s="44"/>
      <c r="C596" s="44"/>
      <c r="D596" s="65">
        <v>10</v>
      </c>
      <c r="E596" s="5" t="s">
        <v>455</v>
      </c>
      <c r="F596" s="40"/>
      <c r="H596" s="51">
        <f t="shared" si="9"/>
        <v>189713.27</v>
      </c>
      <c r="I596" s="44"/>
    </row>
    <row r="597" spans="1:9" ht="13" x14ac:dyDescent="0.3">
      <c r="A597" s="43">
        <v>41395</v>
      </c>
      <c r="B597" s="44"/>
      <c r="C597" s="44"/>
      <c r="D597" s="65">
        <v>10</v>
      </c>
      <c r="E597" s="5" t="s">
        <v>315</v>
      </c>
      <c r="F597" s="40"/>
      <c r="H597" s="51">
        <f t="shared" si="9"/>
        <v>189723.27</v>
      </c>
      <c r="I597" s="44"/>
    </row>
    <row r="598" spans="1:9" ht="13" x14ac:dyDescent="0.3">
      <c r="A598" s="43">
        <v>41396</v>
      </c>
      <c r="B598" s="44"/>
      <c r="C598" s="44"/>
      <c r="D598" s="65">
        <v>10</v>
      </c>
      <c r="E598" s="5" t="s">
        <v>325</v>
      </c>
      <c r="F598" s="40"/>
      <c r="H598" s="51">
        <f t="shared" si="9"/>
        <v>189733.27</v>
      </c>
      <c r="I598" s="44"/>
    </row>
    <row r="599" spans="1:9" ht="13" x14ac:dyDescent="0.3">
      <c r="A599" s="43">
        <v>41407</v>
      </c>
      <c r="B599" s="44"/>
      <c r="C599" s="44"/>
      <c r="D599" s="65">
        <v>373.89</v>
      </c>
      <c r="E599" s="5" t="s">
        <v>598</v>
      </c>
      <c r="F599" s="40"/>
      <c r="H599" s="51">
        <f t="shared" si="9"/>
        <v>190107.16</v>
      </c>
      <c r="I599" s="44"/>
    </row>
    <row r="600" spans="1:9" ht="13" x14ac:dyDescent="0.3">
      <c r="A600" s="43">
        <v>41409</v>
      </c>
      <c r="B600" s="44"/>
      <c r="C600" s="44"/>
      <c r="D600" s="65">
        <v>37</v>
      </c>
      <c r="E600" s="5" t="s">
        <v>599</v>
      </c>
      <c r="F600" s="40"/>
      <c r="H600" s="51">
        <f t="shared" si="9"/>
        <v>190144.16</v>
      </c>
      <c r="I600" s="44"/>
    </row>
    <row r="601" spans="1:9" ht="13" x14ac:dyDescent="0.3">
      <c r="A601" s="43">
        <v>41415</v>
      </c>
      <c r="B601" s="44"/>
      <c r="C601" s="44"/>
      <c r="D601" s="65">
        <v>10</v>
      </c>
      <c r="E601" s="5" t="s">
        <v>455</v>
      </c>
      <c r="F601" s="40"/>
      <c r="H601" s="51">
        <f t="shared" si="9"/>
        <v>190154.16</v>
      </c>
      <c r="I601" s="44"/>
    </row>
    <row r="602" spans="1:9" ht="13" x14ac:dyDescent="0.3">
      <c r="A602" s="43">
        <v>41416</v>
      </c>
      <c r="B602" s="44"/>
      <c r="C602" s="44"/>
      <c r="D602" s="65">
        <v>300</v>
      </c>
      <c r="E602" s="5" t="s">
        <v>305</v>
      </c>
      <c r="F602" s="40"/>
      <c r="H602" s="51">
        <f t="shared" si="9"/>
        <v>190454.16</v>
      </c>
      <c r="I602" s="44"/>
    </row>
    <row r="603" spans="1:9" ht="13" x14ac:dyDescent="0.3">
      <c r="A603" s="43">
        <v>41416</v>
      </c>
      <c r="B603" s="44"/>
      <c r="C603" s="44"/>
      <c r="D603" s="65">
        <v>500</v>
      </c>
      <c r="E603" s="5" t="s">
        <v>315</v>
      </c>
      <c r="F603" s="40"/>
      <c r="H603" s="51">
        <f t="shared" si="9"/>
        <v>190954.16</v>
      </c>
      <c r="I603" s="44"/>
    </row>
    <row r="604" spans="1:9" ht="13" x14ac:dyDescent="0.3">
      <c r="A604" s="43">
        <v>41425</v>
      </c>
      <c r="B604" s="44"/>
      <c r="C604" s="44"/>
      <c r="D604" s="65">
        <v>10</v>
      </c>
      <c r="E604" s="5" t="s">
        <v>315</v>
      </c>
      <c r="F604" s="40"/>
      <c r="H604" s="51">
        <f t="shared" si="9"/>
        <v>190964.16</v>
      </c>
      <c r="I604" s="44"/>
    </row>
    <row r="605" spans="1:9" ht="13" x14ac:dyDescent="0.3">
      <c r="A605" s="43">
        <v>41428</v>
      </c>
      <c r="B605" s="44"/>
      <c r="C605" s="44"/>
      <c r="D605" s="65">
        <v>10</v>
      </c>
      <c r="E605" s="5" t="s">
        <v>325</v>
      </c>
      <c r="F605" s="40"/>
      <c r="H605" s="51">
        <f t="shared" si="9"/>
        <v>190974.16</v>
      </c>
      <c r="I605" s="44"/>
    </row>
    <row r="606" spans="1:9" ht="13" x14ac:dyDescent="0.3">
      <c r="A606" s="43">
        <v>41428</v>
      </c>
      <c r="B606" s="44"/>
      <c r="C606" s="44"/>
      <c r="D606" s="65">
        <v>15</v>
      </c>
      <c r="E606" s="5" t="s">
        <v>584</v>
      </c>
      <c r="F606" s="40"/>
      <c r="H606" s="51">
        <f t="shared" si="9"/>
        <v>190989.16</v>
      </c>
      <c r="I606" s="44"/>
    </row>
    <row r="607" spans="1:9" ht="13" x14ac:dyDescent="0.3">
      <c r="A607" s="43">
        <v>41446</v>
      </c>
      <c r="B607" s="44"/>
      <c r="C607" s="44"/>
      <c r="D607" s="65">
        <v>10</v>
      </c>
      <c r="E607" s="5" t="s">
        <v>455</v>
      </c>
      <c r="F607" s="40"/>
      <c r="H607" s="51">
        <f t="shared" si="9"/>
        <v>190999.16</v>
      </c>
      <c r="I607" s="44"/>
    </row>
    <row r="608" spans="1:9" ht="13" x14ac:dyDescent="0.3">
      <c r="A608" s="43">
        <v>41449</v>
      </c>
      <c r="B608" s="44"/>
      <c r="C608" s="44"/>
      <c r="D608" s="65">
        <v>25</v>
      </c>
      <c r="E608" s="5" t="s">
        <v>601</v>
      </c>
      <c r="F608" s="40"/>
      <c r="G608" s="44"/>
      <c r="H608" s="51">
        <f t="shared" si="9"/>
        <v>191024.16</v>
      </c>
      <c r="I608" s="44"/>
    </row>
    <row r="609" spans="1:9" ht="13" x14ac:dyDescent="0.3">
      <c r="A609" s="43">
        <v>41449</v>
      </c>
      <c r="B609" s="44"/>
      <c r="C609" s="44"/>
      <c r="D609" s="65">
        <v>500</v>
      </c>
      <c r="E609" s="5" t="s">
        <v>292</v>
      </c>
      <c r="F609" s="40"/>
      <c r="H609" s="51">
        <f t="shared" si="9"/>
        <v>191524.16</v>
      </c>
      <c r="I609" s="44"/>
    </row>
    <row r="610" spans="1:9" ht="13" x14ac:dyDescent="0.3">
      <c r="A610" s="43">
        <v>41453</v>
      </c>
      <c r="B610" s="44"/>
      <c r="C610" s="44"/>
      <c r="D610" s="65">
        <v>360.98</v>
      </c>
      <c r="E610" s="5" t="s">
        <v>602</v>
      </c>
      <c r="F610" s="40"/>
      <c r="H610" s="51">
        <f t="shared" si="9"/>
        <v>191885.14</v>
      </c>
      <c r="I610" s="44"/>
    </row>
    <row r="611" spans="1:9" ht="13" x14ac:dyDescent="0.3">
      <c r="A611" s="43">
        <v>41456</v>
      </c>
      <c r="B611" s="44"/>
      <c r="C611" s="44"/>
      <c r="D611" s="65">
        <v>10</v>
      </c>
      <c r="E611" s="5" t="s">
        <v>315</v>
      </c>
      <c r="F611" s="40"/>
      <c r="H611" s="51">
        <f t="shared" si="9"/>
        <v>191895.14</v>
      </c>
      <c r="I611" s="44"/>
    </row>
    <row r="612" spans="1:9" ht="13" x14ac:dyDescent="0.3">
      <c r="A612" s="43">
        <v>41456</v>
      </c>
      <c r="B612" s="44"/>
      <c r="C612" s="44"/>
      <c r="D612" s="65">
        <v>10</v>
      </c>
      <c r="E612" s="5" t="s">
        <v>325</v>
      </c>
      <c r="F612" s="40"/>
      <c r="H612" s="51">
        <f t="shared" si="9"/>
        <v>191905.14</v>
      </c>
      <c r="I612" s="44"/>
    </row>
    <row r="613" spans="1:9" ht="13" x14ac:dyDescent="0.3">
      <c r="A613" s="43">
        <v>41463</v>
      </c>
      <c r="B613" s="44"/>
      <c r="C613" s="44"/>
      <c r="D613" s="65">
        <v>400</v>
      </c>
      <c r="E613" s="5" t="s">
        <v>605</v>
      </c>
      <c r="F613" s="40"/>
      <c r="H613" s="51">
        <f t="shared" si="9"/>
        <v>192305.14</v>
      </c>
      <c r="I613" s="44"/>
    </row>
    <row r="614" spans="1:9" ht="13" x14ac:dyDescent="0.3">
      <c r="A614" s="43">
        <v>41472</v>
      </c>
      <c r="B614" s="44"/>
      <c r="C614" s="44"/>
      <c r="D614" s="65">
        <v>538.6</v>
      </c>
      <c r="E614" s="5" t="s">
        <v>608</v>
      </c>
      <c r="F614" s="40"/>
      <c r="H614" s="51">
        <f t="shared" si="9"/>
        <v>192843.74000000002</v>
      </c>
      <c r="I614" s="44"/>
    </row>
    <row r="615" spans="1:9" ht="13" x14ac:dyDescent="0.3">
      <c r="A615" s="43">
        <v>41477</v>
      </c>
      <c r="B615" s="44"/>
      <c r="C615" s="44"/>
      <c r="D615" s="65">
        <v>10</v>
      </c>
      <c r="E615" s="5" t="s">
        <v>455</v>
      </c>
      <c r="F615" s="40"/>
      <c r="H615" s="51">
        <f t="shared" si="9"/>
        <v>192853.74000000002</v>
      </c>
      <c r="I615" s="44"/>
    </row>
    <row r="616" spans="1:9" ht="13" x14ac:dyDescent="0.3">
      <c r="A616" s="43">
        <v>74357</v>
      </c>
      <c r="B616" s="44"/>
      <c r="C616" s="44"/>
      <c r="D616" s="65">
        <v>10</v>
      </c>
      <c r="E616" s="5" t="s">
        <v>315</v>
      </c>
      <c r="F616" s="40"/>
      <c r="H616" s="51">
        <f t="shared" si="9"/>
        <v>192863.74000000002</v>
      </c>
      <c r="I616" s="44"/>
    </row>
    <row r="617" spans="1:9" ht="13" x14ac:dyDescent="0.3">
      <c r="A617" s="43">
        <v>41487</v>
      </c>
      <c r="B617" s="44"/>
      <c r="C617" s="44"/>
      <c r="D617" s="65">
        <v>10</v>
      </c>
      <c r="E617" s="5" t="s">
        <v>325</v>
      </c>
      <c r="F617" s="40"/>
      <c r="H617" s="51">
        <f t="shared" si="9"/>
        <v>192873.74000000002</v>
      </c>
      <c r="I617" s="44"/>
    </row>
    <row r="618" spans="1:9" ht="13" x14ac:dyDescent="0.3">
      <c r="A618" s="43">
        <v>41503</v>
      </c>
      <c r="B618" s="44"/>
      <c r="C618" s="44"/>
      <c r="D618" s="65">
        <v>250</v>
      </c>
      <c r="E618" s="5" t="s">
        <v>609</v>
      </c>
      <c r="F618" s="40"/>
      <c r="H618" s="51">
        <f t="shared" si="9"/>
        <v>193123.74000000002</v>
      </c>
      <c r="I618" s="44"/>
    </row>
    <row r="619" spans="1:9" ht="13" x14ac:dyDescent="0.3">
      <c r="A619" s="43">
        <v>41505</v>
      </c>
      <c r="B619" s="44"/>
      <c r="C619" s="44"/>
      <c r="D619" s="65">
        <v>250</v>
      </c>
      <c r="E619" s="5" t="s">
        <v>610</v>
      </c>
      <c r="F619" s="40"/>
      <c r="H619" s="51">
        <f t="shared" si="9"/>
        <v>193373.74000000002</v>
      </c>
      <c r="I619" s="44"/>
    </row>
    <row r="620" spans="1:9" ht="13" x14ac:dyDescent="0.3">
      <c r="A620" s="43">
        <v>41507</v>
      </c>
      <c r="B620" s="44"/>
      <c r="C620" s="44"/>
      <c r="D620" s="65">
        <v>10</v>
      </c>
      <c r="E620" s="5" t="s">
        <v>455</v>
      </c>
      <c r="F620" s="40"/>
      <c r="H620" s="51">
        <f t="shared" si="9"/>
        <v>193383.74000000002</v>
      </c>
      <c r="I620" s="44"/>
    </row>
    <row r="621" spans="1:9" ht="13" x14ac:dyDescent="0.3">
      <c r="A621" s="43">
        <v>41516</v>
      </c>
      <c r="B621" s="44"/>
      <c r="C621" s="44"/>
      <c r="D621" s="65">
        <v>15</v>
      </c>
      <c r="E621" s="5" t="s">
        <v>362</v>
      </c>
      <c r="F621" s="40"/>
      <c r="H621" s="51">
        <f t="shared" si="9"/>
        <v>193398.74000000002</v>
      </c>
      <c r="I621" s="44"/>
    </row>
    <row r="622" spans="1:9" ht="13" x14ac:dyDescent="0.3">
      <c r="A622" s="43">
        <v>41518</v>
      </c>
      <c r="B622" s="44"/>
      <c r="C622" s="44"/>
      <c r="D622" s="65">
        <v>10</v>
      </c>
      <c r="E622" s="5" t="s">
        <v>325</v>
      </c>
      <c r="F622" s="40"/>
      <c r="H622" s="51">
        <f t="shared" si="9"/>
        <v>193408.74000000002</v>
      </c>
      <c r="I622" s="44"/>
    </row>
    <row r="623" spans="1:9" ht="13" x14ac:dyDescent="0.3">
      <c r="A623" s="43">
        <v>41518</v>
      </c>
      <c r="B623" s="44"/>
      <c r="C623" s="44"/>
      <c r="D623" s="65">
        <v>10</v>
      </c>
      <c r="E623" s="5" t="s">
        <v>315</v>
      </c>
      <c r="F623" s="40"/>
      <c r="H623" s="51">
        <f t="shared" si="9"/>
        <v>193418.74000000002</v>
      </c>
      <c r="I623" s="44"/>
    </row>
    <row r="624" spans="1:9" ht="13" x14ac:dyDescent="0.3">
      <c r="A624" s="43">
        <v>41519</v>
      </c>
      <c r="B624" s="44"/>
      <c r="C624" s="44"/>
      <c r="D624" s="65">
        <v>200</v>
      </c>
      <c r="E624" s="5" t="s">
        <v>612</v>
      </c>
      <c r="F624" s="40"/>
      <c r="H624" s="51">
        <f t="shared" si="9"/>
        <v>193618.74000000002</v>
      </c>
      <c r="I624" s="44"/>
    </row>
    <row r="625" spans="1:9" ht="13" x14ac:dyDescent="0.3">
      <c r="A625" s="43">
        <v>41522</v>
      </c>
      <c r="B625" s="44"/>
      <c r="C625" s="44"/>
      <c r="D625" s="65">
        <v>25</v>
      </c>
      <c r="E625" s="5" t="s">
        <v>613</v>
      </c>
      <c r="F625" s="40"/>
      <c r="H625" s="51">
        <f t="shared" si="9"/>
        <v>193643.74000000002</v>
      </c>
      <c r="I625" s="44"/>
    </row>
    <row r="626" spans="1:9" ht="13" x14ac:dyDescent="0.3">
      <c r="A626" s="43">
        <v>41601</v>
      </c>
      <c r="B626" s="44"/>
      <c r="C626" s="44"/>
      <c r="D626" s="65">
        <v>10</v>
      </c>
      <c r="E626" s="5" t="s">
        <v>455</v>
      </c>
      <c r="F626" s="40"/>
      <c r="H626" s="51">
        <f t="shared" si="9"/>
        <v>193653.74000000002</v>
      </c>
      <c r="I626" s="44"/>
    </row>
    <row r="627" spans="1:9" ht="13" x14ac:dyDescent="0.3">
      <c r="A627" s="43">
        <v>41541</v>
      </c>
      <c r="B627" s="44"/>
      <c r="C627" s="44"/>
      <c r="D627" s="65">
        <v>10</v>
      </c>
      <c r="E627" s="5" t="s">
        <v>614</v>
      </c>
      <c r="F627" s="40"/>
      <c r="H627" s="51">
        <f t="shared" si="9"/>
        <v>193663.74000000002</v>
      </c>
      <c r="I627" s="44"/>
    </row>
    <row r="628" spans="1:9" ht="13" x14ac:dyDescent="0.3">
      <c r="A628" s="43">
        <v>41547</v>
      </c>
      <c r="B628" s="44"/>
      <c r="C628" s="44"/>
      <c r="D628" s="65">
        <v>10</v>
      </c>
      <c r="E628" s="5" t="s">
        <v>315</v>
      </c>
      <c r="F628" s="40"/>
      <c r="H628" s="51">
        <f t="shared" si="9"/>
        <v>193673.74000000002</v>
      </c>
      <c r="I628" s="44"/>
    </row>
    <row r="629" spans="1:9" ht="13" x14ac:dyDescent="0.3">
      <c r="A629" s="43">
        <v>41548</v>
      </c>
      <c r="B629" s="44"/>
      <c r="C629" s="44"/>
      <c r="D629" s="65">
        <v>10</v>
      </c>
      <c r="E629" s="5" t="s">
        <v>325</v>
      </c>
      <c r="F629" s="40"/>
      <c r="H629" s="51">
        <f t="shared" si="9"/>
        <v>193683.74000000002</v>
      </c>
      <c r="I629" s="44"/>
    </row>
    <row r="630" spans="1:9" ht="13" x14ac:dyDescent="0.3">
      <c r="A630" s="43">
        <v>41555</v>
      </c>
      <c r="B630" s="44"/>
      <c r="C630" s="44"/>
      <c r="D630" s="65">
        <v>8550</v>
      </c>
      <c r="E630" s="5" t="s">
        <v>348</v>
      </c>
      <c r="F630" s="40"/>
      <c r="H630" s="51">
        <f t="shared" si="9"/>
        <v>202233.74000000002</v>
      </c>
      <c r="I630" s="44"/>
    </row>
    <row r="631" spans="1:9" ht="13" x14ac:dyDescent="0.3">
      <c r="A631" s="43">
        <v>41562</v>
      </c>
      <c r="B631" s="44"/>
      <c r="C631" s="44"/>
      <c r="D631" s="65">
        <v>950</v>
      </c>
      <c r="E631" s="5" t="s">
        <v>348</v>
      </c>
      <c r="F631" s="40"/>
      <c r="H631" s="51">
        <f t="shared" si="9"/>
        <v>203183.74000000002</v>
      </c>
      <c r="I631" s="44"/>
    </row>
    <row r="632" spans="1:9" ht="13" x14ac:dyDescent="0.3">
      <c r="A632" s="43">
        <v>41565</v>
      </c>
      <c r="B632" s="44"/>
      <c r="C632" s="44"/>
      <c r="D632" s="65">
        <v>125</v>
      </c>
      <c r="E632" s="5" t="s">
        <v>616</v>
      </c>
      <c r="F632" s="40"/>
      <c r="H632" s="51">
        <f t="shared" si="9"/>
        <v>203308.74000000002</v>
      </c>
      <c r="I632" s="44"/>
    </row>
    <row r="633" spans="1:9" ht="13" x14ac:dyDescent="0.3">
      <c r="A633" s="43">
        <v>41568</v>
      </c>
      <c r="B633" s="44"/>
      <c r="C633" s="44"/>
      <c r="D633" s="65">
        <v>10</v>
      </c>
      <c r="E633" s="5" t="s">
        <v>455</v>
      </c>
      <c r="F633" s="40"/>
      <c r="H633" s="51">
        <f t="shared" si="9"/>
        <v>203318.74000000002</v>
      </c>
      <c r="I633" s="44"/>
    </row>
    <row r="634" spans="1:9" ht="13" x14ac:dyDescent="0.3">
      <c r="A634" s="43">
        <v>41576</v>
      </c>
      <c r="B634" s="44"/>
      <c r="C634" s="44"/>
      <c r="D634" s="65">
        <v>25</v>
      </c>
      <c r="E634" s="5" t="s">
        <v>567</v>
      </c>
      <c r="F634" s="40"/>
      <c r="H634" s="51">
        <f t="shared" si="9"/>
        <v>203343.74000000002</v>
      </c>
      <c r="I634" s="44"/>
    </row>
    <row r="635" spans="1:9" ht="13" x14ac:dyDescent="0.3">
      <c r="A635" s="43">
        <v>41578</v>
      </c>
      <c r="B635" s="44"/>
      <c r="C635" s="44"/>
      <c r="D635" s="65">
        <v>10</v>
      </c>
      <c r="E635" s="5" t="s">
        <v>315</v>
      </c>
      <c r="F635" s="40"/>
      <c r="H635" s="51">
        <f t="shared" si="9"/>
        <v>203353.74000000002</v>
      </c>
      <c r="I635" s="44"/>
    </row>
    <row r="636" spans="1:9" ht="13" x14ac:dyDescent="0.3">
      <c r="A636" s="43">
        <v>41579</v>
      </c>
      <c r="B636" s="44"/>
      <c r="C636" s="44"/>
      <c r="D636" s="65">
        <v>10</v>
      </c>
      <c r="E636" s="5" t="s">
        <v>325</v>
      </c>
      <c r="F636" s="40"/>
      <c r="H636" s="51">
        <f t="shared" si="9"/>
        <v>203363.74000000002</v>
      </c>
      <c r="I636" s="44"/>
    </row>
    <row r="637" spans="1:9" ht="13" x14ac:dyDescent="0.3">
      <c r="A637" s="43">
        <v>41596</v>
      </c>
      <c r="B637" s="44"/>
      <c r="C637" s="44"/>
      <c r="D637" s="65">
        <v>60</v>
      </c>
      <c r="E637" s="5" t="s">
        <v>352</v>
      </c>
      <c r="F637" s="40"/>
      <c r="H637" s="51">
        <f t="shared" si="9"/>
        <v>203423.74000000002</v>
      </c>
      <c r="I637" s="44"/>
    </row>
    <row r="638" spans="1:9" ht="13" x14ac:dyDescent="0.3">
      <c r="A638" s="43">
        <v>41599</v>
      </c>
      <c r="B638" s="44"/>
      <c r="C638" s="44"/>
      <c r="D638" s="65">
        <v>10</v>
      </c>
      <c r="E638" s="5" t="s">
        <v>619</v>
      </c>
      <c r="F638" s="40"/>
      <c r="H638" s="51">
        <f t="shared" si="9"/>
        <v>203433.74000000002</v>
      </c>
      <c r="I638" s="44"/>
    </row>
    <row r="639" spans="1:9" ht="13" x14ac:dyDescent="0.3">
      <c r="A639" s="43">
        <v>41603</v>
      </c>
      <c r="B639" s="44"/>
      <c r="C639" s="44"/>
      <c r="D639" s="65">
        <v>75</v>
      </c>
      <c r="E639" s="5" t="s">
        <v>620</v>
      </c>
      <c r="F639" s="40"/>
      <c r="H639" s="51">
        <f t="shared" si="9"/>
        <v>203508.74000000002</v>
      </c>
      <c r="I639" s="44"/>
    </row>
    <row r="640" spans="1:9" ht="13" x14ac:dyDescent="0.3">
      <c r="A640" s="43">
        <v>41610</v>
      </c>
      <c r="B640" s="44"/>
      <c r="C640" s="44"/>
      <c r="D640" s="65">
        <v>10</v>
      </c>
      <c r="E640" s="5" t="s">
        <v>325</v>
      </c>
      <c r="F640" s="40"/>
      <c r="H640" s="51">
        <f t="shared" si="9"/>
        <v>203518.74000000002</v>
      </c>
      <c r="I640" s="44"/>
    </row>
    <row r="641" spans="1:9" ht="13" x14ac:dyDescent="0.3">
      <c r="A641" s="43">
        <v>41610</v>
      </c>
      <c r="B641" s="44"/>
      <c r="C641" s="44"/>
      <c r="D641" s="65">
        <v>10</v>
      </c>
      <c r="E641" s="5" t="s">
        <v>315</v>
      </c>
      <c r="F641" s="40"/>
      <c r="H641" s="51">
        <f t="shared" si="9"/>
        <v>203528.74000000002</v>
      </c>
      <c r="I641" s="44"/>
    </row>
    <row r="642" spans="1:9" ht="13" x14ac:dyDescent="0.3">
      <c r="A642" s="43">
        <v>41625</v>
      </c>
      <c r="B642" s="44"/>
      <c r="C642" s="44"/>
      <c r="D642" s="65">
        <v>1500</v>
      </c>
      <c r="E642" s="5" t="s">
        <v>311</v>
      </c>
      <c r="F642" s="40"/>
      <c r="H642" s="51">
        <f t="shared" si="9"/>
        <v>205028.74000000002</v>
      </c>
      <c r="I642" s="44"/>
    </row>
    <row r="643" spans="1:9" ht="13" x14ac:dyDescent="0.3">
      <c r="A643" s="43">
        <v>41628</v>
      </c>
      <c r="B643" s="44"/>
      <c r="C643" s="44"/>
      <c r="D643" s="65">
        <v>100</v>
      </c>
      <c r="E643" s="5" t="s">
        <v>376</v>
      </c>
      <c r="F643" s="40"/>
      <c r="H643" s="51">
        <f t="shared" si="9"/>
        <v>205128.74000000002</v>
      </c>
      <c r="I643" s="44"/>
    </row>
    <row r="644" spans="1:9" ht="13" x14ac:dyDescent="0.3">
      <c r="A644" s="43">
        <v>41631</v>
      </c>
      <c r="B644" s="44"/>
      <c r="C644" s="44"/>
      <c r="D644" s="65">
        <v>10</v>
      </c>
      <c r="E644" s="5" t="s">
        <v>455</v>
      </c>
      <c r="F644" s="40"/>
      <c r="H644" s="51">
        <f t="shared" si="9"/>
        <v>205138.74000000002</v>
      </c>
      <c r="I644" s="44"/>
    </row>
    <row r="645" spans="1:9" ht="13" x14ac:dyDescent="0.3">
      <c r="A645" s="43">
        <v>41631</v>
      </c>
      <c r="B645" s="44"/>
      <c r="C645" s="44"/>
      <c r="D645" s="65">
        <v>25</v>
      </c>
      <c r="E645" s="5" t="s">
        <v>85</v>
      </c>
      <c r="F645" s="40"/>
      <c r="H645" s="51">
        <f t="shared" ref="H645:H708" si="10">+H644+D645</f>
        <v>205163.74000000002</v>
      </c>
      <c r="I645" s="44"/>
    </row>
    <row r="646" spans="1:9" ht="13" x14ac:dyDescent="0.3">
      <c r="A646" s="43">
        <v>41632</v>
      </c>
      <c r="B646" s="44"/>
      <c r="C646" s="44"/>
      <c r="D646" s="65">
        <v>1000</v>
      </c>
      <c r="E646" s="5" t="s">
        <v>627</v>
      </c>
      <c r="F646" s="40"/>
      <c r="H646" s="51">
        <f t="shared" si="10"/>
        <v>206163.74000000002</v>
      </c>
      <c r="I646" s="44"/>
    </row>
    <row r="647" spans="1:9" ht="13" x14ac:dyDescent="0.3">
      <c r="A647" s="43">
        <v>41635</v>
      </c>
      <c r="B647" s="44"/>
      <c r="C647" s="44"/>
      <c r="D647" s="65">
        <v>500</v>
      </c>
      <c r="E647" s="5" t="s">
        <v>494</v>
      </c>
      <c r="F647" s="40"/>
      <c r="H647" s="51">
        <f t="shared" si="10"/>
        <v>206663.74000000002</v>
      </c>
      <c r="I647" s="44"/>
    </row>
    <row r="648" spans="1:9" ht="13" x14ac:dyDescent="0.3">
      <c r="A648" s="43">
        <v>41635</v>
      </c>
      <c r="B648" s="44"/>
      <c r="C648" s="44"/>
      <c r="D648" s="65">
        <v>150</v>
      </c>
      <c r="E648" s="5" t="s">
        <v>506</v>
      </c>
      <c r="F648" s="40"/>
      <c r="H648" s="51">
        <f t="shared" si="10"/>
        <v>206813.74000000002</v>
      </c>
      <c r="I648" s="44"/>
    </row>
    <row r="649" spans="1:9" ht="13" x14ac:dyDescent="0.3">
      <c r="A649" s="43">
        <v>41638</v>
      </c>
      <c r="B649" s="44"/>
      <c r="C649" s="44"/>
      <c r="D649" s="65">
        <v>365</v>
      </c>
      <c r="E649" s="5" t="s">
        <v>572</v>
      </c>
      <c r="F649" s="40"/>
      <c r="H649" s="51">
        <f t="shared" si="10"/>
        <v>207178.74000000002</v>
      </c>
      <c r="I649" s="44"/>
    </row>
    <row r="650" spans="1:9" ht="13" x14ac:dyDescent="0.3">
      <c r="A650" s="43">
        <v>41639</v>
      </c>
      <c r="B650" s="44"/>
      <c r="C650" s="44"/>
      <c r="D650" s="65">
        <v>10</v>
      </c>
      <c r="E650" s="5" t="s">
        <v>315</v>
      </c>
      <c r="F650" s="40"/>
      <c r="H650" s="51">
        <f t="shared" si="10"/>
        <v>207188.74000000002</v>
      </c>
      <c r="I650" s="44"/>
    </row>
    <row r="651" spans="1:9" ht="13" x14ac:dyDescent="0.3">
      <c r="A651" s="43">
        <v>41639</v>
      </c>
      <c r="B651" s="44"/>
      <c r="C651" s="44"/>
      <c r="D651" s="65">
        <v>50</v>
      </c>
      <c r="E651" s="5" t="s">
        <v>629</v>
      </c>
      <c r="F651" s="40"/>
      <c r="H651" s="51">
        <f t="shared" si="10"/>
        <v>207238.74000000002</v>
      </c>
      <c r="I651" s="44"/>
    </row>
    <row r="652" spans="1:9" ht="13" x14ac:dyDescent="0.3">
      <c r="A652" s="43">
        <v>41641</v>
      </c>
      <c r="B652" s="44"/>
      <c r="C652" s="44"/>
      <c r="D652" s="65">
        <v>10</v>
      </c>
      <c r="E652" s="5" t="s">
        <v>325</v>
      </c>
      <c r="F652" s="40"/>
      <c r="H652" s="51">
        <f t="shared" si="10"/>
        <v>207248.74000000002</v>
      </c>
      <c r="I652" s="44"/>
    </row>
    <row r="653" spans="1:9" ht="13" x14ac:dyDescent="0.3">
      <c r="A653" s="43">
        <v>41641</v>
      </c>
      <c r="B653" s="44"/>
      <c r="C653" s="44"/>
      <c r="D653" s="65">
        <v>25</v>
      </c>
      <c r="E653" s="5" t="s">
        <v>630</v>
      </c>
      <c r="F653" s="40"/>
      <c r="H653" s="51">
        <f t="shared" si="10"/>
        <v>207273.74000000002</v>
      </c>
      <c r="I653" s="44"/>
    </row>
    <row r="654" spans="1:9" ht="13" x14ac:dyDescent="0.3">
      <c r="A654" s="43">
        <v>41642</v>
      </c>
      <c r="B654" s="44"/>
      <c r="C654" s="44"/>
      <c r="D654" s="65">
        <v>292.5</v>
      </c>
      <c r="E654" s="5" t="s">
        <v>632</v>
      </c>
      <c r="F654" s="40"/>
      <c r="H654" s="51">
        <f t="shared" si="10"/>
        <v>207566.24000000002</v>
      </c>
      <c r="I654" s="44"/>
    </row>
    <row r="655" spans="1:9" ht="13" x14ac:dyDescent="0.3">
      <c r="A655" s="43">
        <v>41645</v>
      </c>
      <c r="B655" s="44"/>
      <c r="C655" s="44"/>
      <c r="D655" s="65">
        <v>100</v>
      </c>
      <c r="E655" s="5" t="s">
        <v>574</v>
      </c>
      <c r="F655" s="40"/>
      <c r="H655" s="51">
        <f t="shared" si="10"/>
        <v>207666.24000000002</v>
      </c>
      <c r="I655" s="44"/>
    </row>
    <row r="656" spans="1:9" ht="13" x14ac:dyDescent="0.3">
      <c r="A656" s="43">
        <v>41645</v>
      </c>
      <c r="B656" s="44"/>
      <c r="C656" s="44"/>
      <c r="D656" s="65">
        <v>100</v>
      </c>
      <c r="E656" s="5" t="s">
        <v>564</v>
      </c>
      <c r="F656" s="40"/>
      <c r="H656" s="51">
        <f t="shared" si="10"/>
        <v>207766.24000000002</v>
      </c>
      <c r="I656" s="44"/>
    </row>
    <row r="657" spans="1:9" ht="13" x14ac:dyDescent="0.3">
      <c r="A657" s="43">
        <v>41652</v>
      </c>
      <c r="B657" s="44"/>
      <c r="C657" s="44"/>
      <c r="D657" s="65">
        <v>35</v>
      </c>
      <c r="E657" s="5" t="s">
        <v>249</v>
      </c>
      <c r="F657" s="40"/>
      <c r="H657" s="51">
        <f t="shared" si="10"/>
        <v>207801.24000000002</v>
      </c>
      <c r="I657" s="44"/>
    </row>
    <row r="658" spans="1:9" ht="13" x14ac:dyDescent="0.3">
      <c r="A658" s="43">
        <v>41660</v>
      </c>
      <c r="B658" s="44"/>
      <c r="C658" s="44"/>
      <c r="D658" s="65">
        <v>10</v>
      </c>
      <c r="E658" s="5" t="s">
        <v>455</v>
      </c>
      <c r="F658" s="40"/>
      <c r="H658" s="51">
        <f t="shared" si="10"/>
        <v>207811.24000000002</v>
      </c>
      <c r="I658" s="44"/>
    </row>
    <row r="659" spans="1:9" ht="13" x14ac:dyDescent="0.3">
      <c r="A659" s="43">
        <v>41661</v>
      </c>
      <c r="B659" s="44"/>
      <c r="C659" s="44"/>
      <c r="D659" s="65">
        <v>11542</v>
      </c>
      <c r="E659" s="5" t="s">
        <v>348</v>
      </c>
      <c r="F659" s="40"/>
      <c r="H659" s="51">
        <f t="shared" si="10"/>
        <v>219353.24000000002</v>
      </c>
      <c r="I659" s="44"/>
    </row>
    <row r="660" spans="1:9" ht="13" x14ac:dyDescent="0.3">
      <c r="A660" s="43">
        <v>41663</v>
      </c>
      <c r="B660" s="44"/>
      <c r="C660" s="44"/>
      <c r="D660" s="65">
        <v>50</v>
      </c>
      <c r="E660" s="5" t="s">
        <v>578</v>
      </c>
      <c r="F660" s="40"/>
      <c r="H660" s="51">
        <f t="shared" si="10"/>
        <v>219403.24000000002</v>
      </c>
      <c r="I660" s="44"/>
    </row>
    <row r="661" spans="1:9" ht="13" x14ac:dyDescent="0.3">
      <c r="A661" s="43">
        <v>41663</v>
      </c>
      <c r="B661" s="44"/>
      <c r="C661" s="44"/>
      <c r="D661" s="65">
        <v>50</v>
      </c>
      <c r="E661" s="5" t="s">
        <v>579</v>
      </c>
      <c r="F661" s="40"/>
      <c r="H661" s="51">
        <f t="shared" si="10"/>
        <v>219453.24000000002</v>
      </c>
      <c r="I661" s="44"/>
    </row>
    <row r="662" spans="1:9" ht="13" x14ac:dyDescent="0.3">
      <c r="A662" s="43">
        <v>41670</v>
      </c>
      <c r="B662" s="44"/>
      <c r="C662" s="44"/>
      <c r="D662" s="65">
        <v>10</v>
      </c>
      <c r="E662" s="5" t="s">
        <v>315</v>
      </c>
      <c r="F662" s="40"/>
      <c r="H662" s="51">
        <f t="shared" si="10"/>
        <v>219463.24000000002</v>
      </c>
      <c r="I662" s="44"/>
    </row>
    <row r="663" spans="1:9" ht="13" x14ac:dyDescent="0.3">
      <c r="A663" s="43">
        <v>41673</v>
      </c>
      <c r="B663" s="44"/>
      <c r="C663" s="44"/>
      <c r="D663" s="65">
        <v>10</v>
      </c>
      <c r="E663" s="5" t="s">
        <v>325</v>
      </c>
      <c r="F663" s="40"/>
      <c r="H663" s="51">
        <f t="shared" si="10"/>
        <v>219473.24000000002</v>
      </c>
      <c r="I663" s="44"/>
    </row>
    <row r="664" spans="1:9" ht="13" x14ac:dyDescent="0.3">
      <c r="A664" s="43">
        <v>41688</v>
      </c>
      <c r="B664" s="44"/>
      <c r="C664" s="44"/>
      <c r="D664" s="65">
        <v>343.03</v>
      </c>
      <c r="E664" s="5" t="s">
        <v>639</v>
      </c>
      <c r="F664" s="40"/>
      <c r="H664" s="51">
        <f t="shared" si="10"/>
        <v>219816.27000000002</v>
      </c>
      <c r="I664" s="44"/>
    </row>
    <row r="665" spans="1:9" ht="13" x14ac:dyDescent="0.3">
      <c r="A665" s="43">
        <v>41691</v>
      </c>
      <c r="B665" s="44"/>
      <c r="C665" s="44"/>
      <c r="D665" s="65">
        <v>10</v>
      </c>
      <c r="E665" s="5" t="s">
        <v>455</v>
      </c>
      <c r="F665" s="40"/>
      <c r="H665" s="51">
        <f t="shared" si="10"/>
        <v>219826.27000000002</v>
      </c>
      <c r="I665" s="44"/>
    </row>
    <row r="666" spans="1:9" ht="13" x14ac:dyDescent="0.3">
      <c r="A666" s="43">
        <v>41698</v>
      </c>
      <c r="B666" s="44"/>
      <c r="C666" s="44"/>
      <c r="D666" s="65">
        <v>10</v>
      </c>
      <c r="E666" s="5" t="s">
        <v>315</v>
      </c>
      <c r="F666" s="40"/>
      <c r="H666" s="51">
        <f t="shared" si="10"/>
        <v>219836.27000000002</v>
      </c>
      <c r="I666" s="44"/>
    </row>
    <row r="667" spans="1:9" ht="13" x14ac:dyDescent="0.3">
      <c r="A667" s="43">
        <v>41701</v>
      </c>
      <c r="B667" s="44"/>
      <c r="C667" s="44"/>
      <c r="D667" s="65">
        <v>10</v>
      </c>
      <c r="E667" s="5" t="s">
        <v>86</v>
      </c>
      <c r="F667" s="40"/>
      <c r="H667" s="51">
        <f t="shared" si="10"/>
        <v>219846.27000000002</v>
      </c>
      <c r="I667" s="44"/>
    </row>
    <row r="668" spans="1:9" ht="13" x14ac:dyDescent="0.3">
      <c r="A668" s="43">
        <v>41708</v>
      </c>
      <c r="B668" s="44"/>
      <c r="C668" s="44"/>
      <c r="D668" s="65">
        <v>30</v>
      </c>
      <c r="E668" s="5" t="s">
        <v>352</v>
      </c>
      <c r="F668" s="40"/>
      <c r="H668" s="51">
        <f t="shared" si="10"/>
        <v>219876.27000000002</v>
      </c>
      <c r="I668" s="44"/>
    </row>
    <row r="669" spans="1:9" ht="13" x14ac:dyDescent="0.3">
      <c r="A669" s="43">
        <v>41716</v>
      </c>
      <c r="B669" s="44"/>
      <c r="C669" s="44"/>
      <c r="D669" s="65">
        <v>150</v>
      </c>
      <c r="E669" s="5" t="s">
        <v>244</v>
      </c>
      <c r="F669" s="40"/>
      <c r="H669" s="51">
        <f t="shared" si="10"/>
        <v>220026.27000000002</v>
      </c>
      <c r="I669" s="44"/>
    </row>
    <row r="670" spans="1:9" ht="13" x14ac:dyDescent="0.3">
      <c r="A670" s="43">
        <v>41716</v>
      </c>
      <c r="B670" s="44"/>
      <c r="C670" s="44"/>
      <c r="D670" s="65">
        <v>350</v>
      </c>
      <c r="E670" s="5" t="s">
        <v>244</v>
      </c>
      <c r="F670" s="40"/>
      <c r="H670" s="51">
        <f t="shared" si="10"/>
        <v>220376.27000000002</v>
      </c>
      <c r="I670" s="44"/>
    </row>
    <row r="671" spans="1:9" ht="13" x14ac:dyDescent="0.3">
      <c r="A671" s="43">
        <v>41719</v>
      </c>
      <c r="B671" s="44"/>
      <c r="C671" s="44"/>
      <c r="D671" s="65">
        <v>10</v>
      </c>
      <c r="E671" s="5" t="s">
        <v>455</v>
      </c>
      <c r="F671" s="40"/>
      <c r="H671" s="51">
        <f t="shared" si="10"/>
        <v>220386.27000000002</v>
      </c>
      <c r="I671" s="44"/>
    </row>
    <row r="672" spans="1:9" ht="13" x14ac:dyDescent="0.3">
      <c r="A672" s="43">
        <v>41726</v>
      </c>
      <c r="B672" s="44"/>
      <c r="C672" s="44"/>
      <c r="D672" s="65">
        <v>15</v>
      </c>
      <c r="E672" s="5" t="s">
        <v>584</v>
      </c>
      <c r="F672" s="40"/>
      <c r="H672" s="51">
        <f t="shared" si="10"/>
        <v>220401.27000000002</v>
      </c>
      <c r="I672" s="44"/>
    </row>
    <row r="673" spans="1:9" ht="13" x14ac:dyDescent="0.3">
      <c r="A673" s="43">
        <v>41729</v>
      </c>
      <c r="B673" s="44"/>
      <c r="C673" s="44"/>
      <c r="D673" s="65">
        <v>10</v>
      </c>
      <c r="E673" s="5" t="s">
        <v>315</v>
      </c>
      <c r="F673" s="40"/>
      <c r="H673" s="51">
        <f t="shared" si="10"/>
        <v>220411.27000000002</v>
      </c>
      <c r="I673" s="44"/>
    </row>
    <row r="674" spans="1:9" ht="13" x14ac:dyDescent="0.3">
      <c r="A674" s="43">
        <v>41730</v>
      </c>
      <c r="B674" s="44"/>
      <c r="C674" s="44"/>
      <c r="D674" s="65">
        <v>10</v>
      </c>
      <c r="E674" s="5" t="s">
        <v>325</v>
      </c>
      <c r="F674" s="40"/>
      <c r="H674" s="51">
        <f t="shared" si="10"/>
        <v>220421.27000000002</v>
      </c>
      <c r="I674" s="44"/>
    </row>
    <row r="675" spans="1:9" ht="13" x14ac:dyDescent="0.3">
      <c r="A675" s="43">
        <v>41736</v>
      </c>
      <c r="B675" s="44"/>
      <c r="C675" s="44"/>
      <c r="D675" s="65">
        <v>100</v>
      </c>
      <c r="E675" s="5" t="s">
        <v>640</v>
      </c>
      <c r="F675" s="40"/>
      <c r="H675" s="51">
        <f t="shared" si="10"/>
        <v>220521.27000000002</v>
      </c>
      <c r="I675" s="44"/>
    </row>
    <row r="676" spans="1:9" ht="13" x14ac:dyDescent="0.3">
      <c r="A676" s="43">
        <v>41736</v>
      </c>
      <c r="B676" s="44"/>
      <c r="C676" s="44"/>
      <c r="D676" s="65">
        <v>60</v>
      </c>
      <c r="E676" s="5" t="s">
        <v>523</v>
      </c>
      <c r="F676" s="40"/>
      <c r="H676" s="51">
        <f t="shared" si="10"/>
        <v>220581.27000000002</v>
      </c>
      <c r="I676" s="44"/>
    </row>
    <row r="677" spans="1:9" ht="13" x14ac:dyDescent="0.3">
      <c r="A677" s="43">
        <v>41743</v>
      </c>
      <c r="B677" s="44"/>
      <c r="C677" s="44"/>
      <c r="D677" s="65">
        <v>68.17</v>
      </c>
      <c r="E677" s="5" t="s">
        <v>641</v>
      </c>
      <c r="F677" s="40"/>
      <c r="H677" s="51">
        <f t="shared" si="10"/>
        <v>220649.44000000003</v>
      </c>
      <c r="I677" s="44"/>
    </row>
    <row r="678" spans="1:9" ht="13" x14ac:dyDescent="0.3">
      <c r="A678" s="43">
        <v>41752</v>
      </c>
      <c r="B678" s="44"/>
      <c r="C678" s="44"/>
      <c r="D678" s="65">
        <v>10</v>
      </c>
      <c r="E678" s="5" t="s">
        <v>455</v>
      </c>
      <c r="F678" s="40"/>
      <c r="H678" s="51">
        <f t="shared" si="10"/>
        <v>220659.44000000003</v>
      </c>
      <c r="I678" s="44"/>
    </row>
    <row r="679" spans="1:9" ht="13" x14ac:dyDescent="0.3">
      <c r="A679" s="43">
        <v>41752</v>
      </c>
      <c r="B679" s="44"/>
      <c r="C679" s="44"/>
      <c r="D679" s="65">
        <v>15</v>
      </c>
      <c r="E679" s="5" t="s">
        <v>362</v>
      </c>
      <c r="F679" s="40"/>
      <c r="H679" s="51">
        <f t="shared" si="10"/>
        <v>220674.44000000003</v>
      </c>
      <c r="I679" s="44"/>
    </row>
    <row r="680" spans="1:9" ht="13" x14ac:dyDescent="0.3">
      <c r="A680" s="43">
        <v>41759</v>
      </c>
      <c r="B680" s="44"/>
      <c r="C680" s="44"/>
      <c r="D680" s="65">
        <v>10</v>
      </c>
      <c r="E680" s="5" t="s">
        <v>315</v>
      </c>
      <c r="F680" s="40"/>
      <c r="H680" s="51">
        <f t="shared" si="10"/>
        <v>220684.44000000003</v>
      </c>
      <c r="I680" s="44"/>
    </row>
    <row r="681" spans="1:9" ht="13" x14ac:dyDescent="0.3">
      <c r="A681" s="43">
        <v>41761</v>
      </c>
      <c r="B681" s="44"/>
      <c r="C681" s="44"/>
      <c r="D681" s="65">
        <v>10</v>
      </c>
      <c r="E681" s="5" t="s">
        <v>325</v>
      </c>
      <c r="F681" s="40"/>
      <c r="H681" s="51">
        <f t="shared" si="10"/>
        <v>220694.44000000003</v>
      </c>
      <c r="I681" s="44"/>
    </row>
    <row r="682" spans="1:9" ht="13" x14ac:dyDescent="0.3">
      <c r="A682" s="43">
        <v>41761</v>
      </c>
      <c r="B682" s="44"/>
      <c r="C682" s="44"/>
      <c r="D682" s="65">
        <v>50</v>
      </c>
      <c r="E682" s="5" t="s">
        <v>464</v>
      </c>
      <c r="F682" s="40"/>
      <c r="H682" s="51">
        <f t="shared" si="10"/>
        <v>220744.44000000003</v>
      </c>
      <c r="I682" s="44"/>
    </row>
    <row r="683" spans="1:9" ht="13" x14ac:dyDescent="0.3">
      <c r="A683" s="43">
        <v>41761</v>
      </c>
      <c r="B683" s="44"/>
      <c r="C683" s="44"/>
      <c r="D683" s="65">
        <v>50</v>
      </c>
      <c r="E683" s="5" t="s">
        <v>642</v>
      </c>
      <c r="F683" s="40"/>
      <c r="H683" s="51">
        <f t="shared" si="10"/>
        <v>220794.44000000003</v>
      </c>
      <c r="I683" s="44"/>
    </row>
    <row r="684" spans="1:9" ht="13" x14ac:dyDescent="0.3">
      <c r="A684" s="43">
        <v>41764</v>
      </c>
      <c r="B684" s="44"/>
      <c r="C684" s="44"/>
      <c r="D684" s="65">
        <v>1282</v>
      </c>
      <c r="E684" s="5" t="s">
        <v>348</v>
      </c>
      <c r="F684" s="40"/>
      <c r="H684" s="51">
        <f t="shared" si="10"/>
        <v>222076.44000000003</v>
      </c>
      <c r="I684" s="44"/>
    </row>
    <row r="685" spans="1:9" ht="13" x14ac:dyDescent="0.3">
      <c r="A685" s="43">
        <v>41780</v>
      </c>
      <c r="B685" s="44"/>
      <c r="C685" s="44"/>
      <c r="D685" s="65">
        <v>10</v>
      </c>
      <c r="E685" s="5" t="s">
        <v>455</v>
      </c>
      <c r="F685" s="40"/>
      <c r="H685" s="51">
        <f t="shared" si="10"/>
        <v>222086.44000000003</v>
      </c>
      <c r="I685" s="44"/>
    </row>
    <row r="686" spans="1:9" ht="13" x14ac:dyDescent="0.3">
      <c r="A686" s="43">
        <v>41785</v>
      </c>
      <c r="B686" s="44"/>
      <c r="C686" s="44"/>
      <c r="D686" s="65">
        <v>500</v>
      </c>
      <c r="E686" s="5" t="s">
        <v>643</v>
      </c>
      <c r="F686" s="40"/>
      <c r="H686" s="51">
        <f t="shared" si="10"/>
        <v>222586.44000000003</v>
      </c>
      <c r="I686" s="44"/>
    </row>
    <row r="687" spans="1:9" ht="13" x14ac:dyDescent="0.3">
      <c r="A687" s="43">
        <v>41785</v>
      </c>
      <c r="B687" s="44"/>
      <c r="C687" s="44"/>
      <c r="D687" s="65">
        <v>500</v>
      </c>
      <c r="E687" s="5" t="s">
        <v>643</v>
      </c>
      <c r="F687" s="40"/>
      <c r="H687" s="51">
        <f t="shared" si="10"/>
        <v>223086.44000000003</v>
      </c>
      <c r="I687" s="44"/>
    </row>
    <row r="688" spans="1:9" ht="13" x14ac:dyDescent="0.3">
      <c r="A688" s="43">
        <v>41785</v>
      </c>
      <c r="B688" s="44"/>
      <c r="C688" s="44"/>
      <c r="D688" s="65">
        <v>97.16</v>
      </c>
      <c r="E688" s="5" t="s">
        <v>643</v>
      </c>
      <c r="F688" s="40"/>
      <c r="H688" s="51">
        <f t="shared" si="10"/>
        <v>223183.60000000003</v>
      </c>
      <c r="I688" s="44"/>
    </row>
    <row r="689" spans="1:9" ht="13" x14ac:dyDescent="0.3">
      <c r="A689" s="43">
        <v>41788</v>
      </c>
      <c r="B689" s="44"/>
      <c r="C689" s="44"/>
      <c r="D689" s="65">
        <v>15</v>
      </c>
      <c r="E689" s="5" t="s">
        <v>362</v>
      </c>
      <c r="F689" s="40"/>
      <c r="H689" s="51">
        <f t="shared" si="10"/>
        <v>223198.60000000003</v>
      </c>
      <c r="I689" s="44"/>
    </row>
    <row r="690" spans="1:9" ht="13" x14ac:dyDescent="0.3">
      <c r="A690" s="43">
        <v>41792</v>
      </c>
      <c r="B690" s="44"/>
      <c r="C690" s="44"/>
      <c r="D690" s="65">
        <v>10</v>
      </c>
      <c r="E690" s="5" t="s">
        <v>325</v>
      </c>
      <c r="F690" s="40"/>
      <c r="H690" s="51">
        <f t="shared" si="10"/>
        <v>223208.60000000003</v>
      </c>
      <c r="I690" s="44"/>
    </row>
    <row r="691" spans="1:9" ht="13" x14ac:dyDescent="0.3">
      <c r="A691" s="43">
        <v>41792</v>
      </c>
      <c r="B691" s="44"/>
      <c r="C691" s="44"/>
      <c r="D691" s="65">
        <v>10</v>
      </c>
      <c r="E691" s="5" t="s">
        <v>315</v>
      </c>
      <c r="F691" s="40"/>
      <c r="H691" s="51">
        <f t="shared" si="10"/>
        <v>223218.60000000003</v>
      </c>
      <c r="I691" s="44"/>
    </row>
    <row r="692" spans="1:9" ht="13" x14ac:dyDescent="0.3">
      <c r="A692" s="43">
        <v>41792</v>
      </c>
      <c r="B692" s="44"/>
      <c r="C692" s="44"/>
      <c r="D692" s="65">
        <v>50</v>
      </c>
      <c r="E692" s="5" t="s">
        <v>643</v>
      </c>
      <c r="F692" s="40"/>
      <c r="H692" s="51">
        <f t="shared" si="10"/>
        <v>223268.60000000003</v>
      </c>
      <c r="I692" s="44"/>
    </row>
    <row r="693" spans="1:9" ht="13" x14ac:dyDescent="0.3">
      <c r="A693" s="43">
        <v>41792</v>
      </c>
      <c r="B693" s="44"/>
      <c r="C693" s="44"/>
      <c r="D693" s="65">
        <v>30</v>
      </c>
      <c r="E693" s="5" t="s">
        <v>352</v>
      </c>
      <c r="F693" s="40"/>
      <c r="H693" s="51">
        <f t="shared" si="10"/>
        <v>223298.60000000003</v>
      </c>
      <c r="I693" s="44"/>
    </row>
    <row r="694" spans="1:9" ht="13" x14ac:dyDescent="0.3">
      <c r="A694" s="43">
        <v>41809</v>
      </c>
      <c r="B694" s="44"/>
      <c r="C694" s="44"/>
      <c r="D694" s="65">
        <v>30</v>
      </c>
      <c r="E694" s="5" t="s">
        <v>567</v>
      </c>
      <c r="F694" s="40"/>
      <c r="H694" s="51">
        <f t="shared" si="10"/>
        <v>223328.60000000003</v>
      </c>
      <c r="I694" s="44"/>
    </row>
    <row r="695" spans="1:9" ht="13" x14ac:dyDescent="0.3">
      <c r="A695" s="43">
        <v>41811</v>
      </c>
      <c r="B695" s="44"/>
      <c r="C695" s="44"/>
      <c r="D695" s="65">
        <v>33.700000000000003</v>
      </c>
      <c r="E695" s="5" t="s">
        <v>644</v>
      </c>
      <c r="F695" s="40"/>
      <c r="H695" s="51">
        <f t="shared" si="10"/>
        <v>223362.30000000005</v>
      </c>
      <c r="I695" s="44"/>
    </row>
    <row r="696" spans="1:9" ht="13" x14ac:dyDescent="0.3">
      <c r="A696" s="43">
        <v>41813</v>
      </c>
      <c r="B696" s="44"/>
      <c r="C696" s="44"/>
      <c r="D696" s="65">
        <v>10</v>
      </c>
      <c r="E696" s="5" t="s">
        <v>455</v>
      </c>
      <c r="F696" s="40"/>
      <c r="H696" s="51">
        <f t="shared" si="10"/>
        <v>223372.30000000005</v>
      </c>
      <c r="I696" s="44"/>
    </row>
    <row r="697" spans="1:9" ht="13" x14ac:dyDescent="0.3">
      <c r="A697" s="43">
        <v>41820</v>
      </c>
      <c r="B697" s="44"/>
      <c r="C697" s="44"/>
      <c r="D697" s="65">
        <v>10</v>
      </c>
      <c r="E697" s="5" t="s">
        <v>315</v>
      </c>
      <c r="F697" s="40"/>
      <c r="H697" s="51">
        <f t="shared" si="10"/>
        <v>223382.30000000005</v>
      </c>
      <c r="I697" s="44"/>
    </row>
    <row r="698" spans="1:9" ht="13" x14ac:dyDescent="0.3">
      <c r="A698" s="43">
        <v>41821</v>
      </c>
      <c r="B698" s="44"/>
      <c r="C698" s="44"/>
      <c r="D698" s="65">
        <v>10</v>
      </c>
      <c r="E698" s="5" t="s">
        <v>325</v>
      </c>
      <c r="F698" s="40"/>
      <c r="H698" s="51">
        <f t="shared" si="10"/>
        <v>223392.30000000005</v>
      </c>
      <c r="I698" s="44"/>
    </row>
    <row r="699" spans="1:9" ht="13" x14ac:dyDescent="0.3">
      <c r="A699" s="43">
        <v>41834</v>
      </c>
      <c r="B699" s="44"/>
      <c r="C699" s="44"/>
      <c r="D699" s="65">
        <v>1500</v>
      </c>
      <c r="E699" s="5" t="s">
        <v>311</v>
      </c>
      <c r="F699" s="40"/>
      <c r="H699" s="51">
        <f t="shared" si="10"/>
        <v>224892.30000000005</v>
      </c>
      <c r="I699" s="44"/>
    </row>
    <row r="700" spans="1:9" ht="13" x14ac:dyDescent="0.3">
      <c r="A700" s="43">
        <v>41841</v>
      </c>
      <c r="B700" s="44"/>
      <c r="C700" s="44"/>
      <c r="D700" s="65">
        <v>10</v>
      </c>
      <c r="E700" s="5" t="s">
        <v>455</v>
      </c>
      <c r="F700" s="40"/>
      <c r="H700" s="51">
        <f t="shared" si="10"/>
        <v>224902.30000000005</v>
      </c>
      <c r="I700" s="44"/>
    </row>
    <row r="701" spans="1:9" ht="13" x14ac:dyDescent="0.3">
      <c r="A701" s="43">
        <v>41851</v>
      </c>
      <c r="B701" s="44"/>
      <c r="C701" s="44"/>
      <c r="D701" s="65">
        <v>10</v>
      </c>
      <c r="E701" s="5" t="s">
        <v>315</v>
      </c>
      <c r="F701" s="40"/>
      <c r="H701" s="51">
        <f t="shared" si="10"/>
        <v>224912.30000000005</v>
      </c>
      <c r="I701" s="44"/>
    </row>
    <row r="702" spans="1:9" ht="13" x14ac:dyDescent="0.3">
      <c r="A702" s="43">
        <v>41852</v>
      </c>
      <c r="B702" s="44"/>
      <c r="C702" s="44"/>
      <c r="D702" s="65">
        <v>10</v>
      </c>
      <c r="E702" s="5" t="s">
        <v>325</v>
      </c>
      <c r="F702" s="40"/>
      <c r="H702" s="51">
        <f t="shared" si="10"/>
        <v>224922.30000000005</v>
      </c>
      <c r="I702" s="44"/>
    </row>
    <row r="703" spans="1:9" ht="13" x14ac:dyDescent="0.3">
      <c r="A703" s="43">
        <v>41863</v>
      </c>
      <c r="B703" s="44"/>
      <c r="C703" s="44"/>
      <c r="D703" s="65">
        <v>7063</v>
      </c>
      <c r="E703" s="5" t="s">
        <v>348</v>
      </c>
      <c r="F703" s="40"/>
      <c r="H703" s="51">
        <f t="shared" si="10"/>
        <v>231985.30000000005</v>
      </c>
      <c r="I703" s="44"/>
    </row>
    <row r="704" spans="1:9" ht="13" x14ac:dyDescent="0.3">
      <c r="A704" s="43">
        <v>41864</v>
      </c>
      <c r="B704" s="44"/>
      <c r="C704" s="44"/>
      <c r="D704" s="65">
        <v>2529</v>
      </c>
      <c r="E704" s="5" t="s">
        <v>348</v>
      </c>
      <c r="F704" s="40"/>
      <c r="H704" s="51">
        <f t="shared" si="10"/>
        <v>234514.30000000005</v>
      </c>
      <c r="I704" s="44"/>
    </row>
    <row r="705" spans="1:9" ht="13" x14ac:dyDescent="0.3">
      <c r="A705" s="43">
        <v>41872</v>
      </c>
      <c r="B705" s="44"/>
      <c r="C705" s="44"/>
      <c r="D705" s="65">
        <v>10</v>
      </c>
      <c r="E705" s="5" t="s">
        <v>455</v>
      </c>
      <c r="F705" s="40"/>
      <c r="H705" s="51">
        <f t="shared" si="10"/>
        <v>234524.30000000005</v>
      </c>
      <c r="I705" s="44"/>
    </row>
    <row r="706" spans="1:9" ht="13" x14ac:dyDescent="0.3">
      <c r="A706" s="43">
        <v>41876</v>
      </c>
      <c r="B706" s="44"/>
      <c r="C706" s="44"/>
      <c r="D706" s="65">
        <v>50</v>
      </c>
      <c r="E706" s="5" t="s">
        <v>104</v>
      </c>
      <c r="F706" s="40"/>
      <c r="H706" s="51">
        <f t="shared" si="10"/>
        <v>234574.30000000005</v>
      </c>
      <c r="I706" s="44"/>
    </row>
    <row r="707" spans="1:9" ht="13" x14ac:dyDescent="0.3">
      <c r="A707" s="43">
        <v>41876</v>
      </c>
      <c r="B707" s="44"/>
      <c r="C707" s="44"/>
      <c r="D707" s="65">
        <v>25</v>
      </c>
      <c r="E707" s="5" t="s">
        <v>194</v>
      </c>
      <c r="F707" s="40"/>
      <c r="H707" s="51">
        <f t="shared" si="10"/>
        <v>234599.30000000005</v>
      </c>
      <c r="I707" s="44"/>
    </row>
    <row r="708" spans="1:9" ht="13" x14ac:dyDescent="0.3">
      <c r="A708" s="43">
        <v>41878</v>
      </c>
      <c r="B708" s="44"/>
      <c r="C708" s="44"/>
      <c r="D708" s="65">
        <v>10</v>
      </c>
      <c r="E708" s="5" t="s">
        <v>647</v>
      </c>
      <c r="F708" s="40"/>
      <c r="H708" s="51">
        <f t="shared" si="10"/>
        <v>234609.30000000005</v>
      </c>
      <c r="I708" s="44"/>
    </row>
    <row r="709" spans="1:9" ht="13" x14ac:dyDescent="0.3">
      <c r="A709" s="43">
        <v>41518</v>
      </c>
      <c r="B709" s="44"/>
      <c r="C709" s="44"/>
      <c r="D709" s="65">
        <v>10</v>
      </c>
      <c r="E709" s="5" t="s">
        <v>315</v>
      </c>
      <c r="F709" s="40"/>
      <c r="H709" s="51">
        <f t="shared" ref="H709:H764" si="11">+H708+D709</f>
        <v>234619.30000000005</v>
      </c>
      <c r="I709" s="44"/>
    </row>
    <row r="710" spans="1:9" ht="13" x14ac:dyDescent="0.3">
      <c r="A710" s="43">
        <v>41883</v>
      </c>
      <c r="B710" s="44"/>
      <c r="C710" s="44"/>
      <c r="D710" s="65">
        <v>10</v>
      </c>
      <c r="E710" s="5" t="s">
        <v>325</v>
      </c>
      <c r="F710" s="40"/>
      <c r="H710" s="51">
        <f t="shared" si="11"/>
        <v>234629.30000000005</v>
      </c>
      <c r="I710" s="44"/>
    </row>
    <row r="711" spans="1:9" ht="13" x14ac:dyDescent="0.3">
      <c r="A711" s="43">
        <v>41883</v>
      </c>
      <c r="B711" s="44"/>
      <c r="C711" s="44"/>
      <c r="D711" s="65">
        <v>15</v>
      </c>
      <c r="E711" s="5" t="s">
        <v>362</v>
      </c>
      <c r="F711" s="40"/>
      <c r="H711" s="51">
        <f t="shared" si="11"/>
        <v>234644.30000000005</v>
      </c>
      <c r="I711" s="44"/>
    </row>
    <row r="712" spans="1:9" ht="13" x14ac:dyDescent="0.3">
      <c r="A712" s="43">
        <v>41887</v>
      </c>
      <c r="B712" s="44"/>
      <c r="C712" s="44"/>
      <c r="D712" s="65">
        <v>61.92</v>
      </c>
      <c r="E712" s="5" t="s">
        <v>563</v>
      </c>
      <c r="F712" s="40"/>
      <c r="H712" s="51">
        <f t="shared" si="11"/>
        <v>234706.22000000006</v>
      </c>
      <c r="I712" s="44"/>
    </row>
    <row r="713" spans="1:9" ht="13" x14ac:dyDescent="0.3">
      <c r="A713" s="43">
        <v>41898</v>
      </c>
      <c r="B713" s="44"/>
      <c r="C713" s="44"/>
      <c r="D713" s="65">
        <v>30</v>
      </c>
      <c r="E713" s="5" t="s">
        <v>352</v>
      </c>
      <c r="F713" s="40"/>
      <c r="H713" s="51">
        <f t="shared" si="11"/>
        <v>234736.22000000006</v>
      </c>
      <c r="I713" s="44"/>
    </row>
    <row r="714" spans="1:9" ht="13" x14ac:dyDescent="0.3">
      <c r="A714" s="43">
        <v>41904</v>
      </c>
      <c r="B714" s="44"/>
      <c r="C714" s="44"/>
      <c r="D714" s="65">
        <v>10</v>
      </c>
      <c r="E714" s="5" t="s">
        <v>455</v>
      </c>
      <c r="F714" s="40"/>
      <c r="H714" s="51">
        <f t="shared" si="11"/>
        <v>234746.22000000006</v>
      </c>
      <c r="I714" s="44"/>
    </row>
    <row r="715" spans="1:9" ht="13" x14ac:dyDescent="0.3">
      <c r="A715" s="43">
        <v>41911</v>
      </c>
      <c r="B715" s="44"/>
      <c r="C715" s="44"/>
      <c r="D715" s="65">
        <v>15</v>
      </c>
      <c r="E715" s="5" t="s">
        <v>362</v>
      </c>
      <c r="F715" s="40"/>
      <c r="H715" s="51">
        <f t="shared" si="11"/>
        <v>234761.22000000006</v>
      </c>
      <c r="I715" s="44"/>
    </row>
    <row r="716" spans="1:9" ht="13" x14ac:dyDescent="0.3">
      <c r="A716" s="43">
        <v>41912</v>
      </c>
      <c r="B716" s="44"/>
      <c r="C716" s="44"/>
      <c r="D716" s="65">
        <v>10</v>
      </c>
      <c r="E716" s="5" t="s">
        <v>315</v>
      </c>
      <c r="F716" s="40"/>
      <c r="H716" s="51">
        <f t="shared" si="11"/>
        <v>234771.22000000006</v>
      </c>
      <c r="I716" s="44"/>
    </row>
    <row r="717" spans="1:9" ht="13" x14ac:dyDescent="0.3">
      <c r="A717" s="43">
        <v>41913</v>
      </c>
      <c r="B717" s="44"/>
      <c r="C717" s="44"/>
      <c r="D717" s="65">
        <v>10</v>
      </c>
      <c r="E717" s="5" t="s">
        <v>325</v>
      </c>
      <c r="F717" s="40"/>
      <c r="H717" s="51">
        <f t="shared" si="11"/>
        <v>234781.22000000006</v>
      </c>
      <c r="I717" s="44"/>
    </row>
    <row r="718" spans="1:9" ht="13" x14ac:dyDescent="0.3">
      <c r="A718" s="43">
        <v>41915</v>
      </c>
      <c r="B718" s="44"/>
      <c r="C718" s="44"/>
      <c r="D718" s="65">
        <v>500</v>
      </c>
      <c r="E718" s="5" t="s">
        <v>600</v>
      </c>
      <c r="F718" s="40"/>
      <c r="H718" s="51">
        <f t="shared" si="11"/>
        <v>235281.22000000006</v>
      </c>
      <c r="I718" s="44"/>
    </row>
    <row r="719" spans="1:9" ht="13" x14ac:dyDescent="0.3">
      <c r="A719" s="43">
        <v>41927</v>
      </c>
      <c r="B719" s="44"/>
      <c r="C719" s="44"/>
      <c r="D719" s="65">
        <v>100</v>
      </c>
      <c r="E719" s="5" t="s">
        <v>649</v>
      </c>
      <c r="F719" s="40"/>
      <c r="H719" s="51">
        <f t="shared" si="11"/>
        <v>235381.22000000006</v>
      </c>
      <c r="I719" s="44"/>
    </row>
    <row r="720" spans="1:9" ht="13" x14ac:dyDescent="0.3">
      <c r="A720" s="43">
        <v>41933</v>
      </c>
      <c r="B720" s="44"/>
      <c r="C720" s="44"/>
      <c r="D720" s="65">
        <v>10</v>
      </c>
      <c r="E720" s="5" t="s">
        <v>455</v>
      </c>
      <c r="F720" s="40"/>
      <c r="H720" s="51">
        <f t="shared" si="11"/>
        <v>235391.22000000006</v>
      </c>
      <c r="I720" s="44"/>
    </row>
    <row r="721" spans="1:9" ht="13" x14ac:dyDescent="0.3">
      <c r="A721" s="43">
        <v>41939</v>
      </c>
      <c r="B721" s="44"/>
      <c r="C721" s="44"/>
      <c r="D721" s="65">
        <v>365</v>
      </c>
      <c r="E721" s="5" t="s">
        <v>572</v>
      </c>
      <c r="F721" s="40"/>
      <c r="H721" s="51">
        <f t="shared" si="11"/>
        <v>235756.22000000006</v>
      </c>
      <c r="I721" s="44"/>
    </row>
    <row r="722" spans="1:9" ht="13" x14ac:dyDescent="0.3">
      <c r="A722" s="43">
        <v>41943</v>
      </c>
      <c r="B722" s="44"/>
      <c r="C722" s="44"/>
      <c r="D722" s="65">
        <v>10</v>
      </c>
      <c r="E722" s="5" t="s">
        <v>315</v>
      </c>
      <c r="F722" s="40"/>
      <c r="H722" s="51">
        <f t="shared" si="11"/>
        <v>235766.22000000006</v>
      </c>
      <c r="I722" s="44"/>
    </row>
    <row r="723" spans="1:9" ht="13" x14ac:dyDescent="0.3">
      <c r="A723" s="43">
        <v>41946</v>
      </c>
      <c r="B723" s="44"/>
      <c r="C723" s="44"/>
      <c r="D723" s="65">
        <v>10</v>
      </c>
      <c r="E723" s="5" t="s">
        <v>325</v>
      </c>
      <c r="F723" s="40"/>
      <c r="H723" s="51">
        <f t="shared" si="11"/>
        <v>235776.22000000006</v>
      </c>
      <c r="I723" s="44"/>
    </row>
    <row r="724" spans="1:9" ht="13" x14ac:dyDescent="0.3">
      <c r="A724" s="43">
        <v>41960</v>
      </c>
      <c r="B724" s="44"/>
      <c r="C724" s="44"/>
      <c r="D724" s="65">
        <v>200</v>
      </c>
      <c r="E724" s="5" t="s">
        <v>506</v>
      </c>
      <c r="F724" s="40"/>
      <c r="H724" s="51">
        <f t="shared" si="11"/>
        <v>235976.22000000006</v>
      </c>
      <c r="I724" s="44"/>
    </row>
    <row r="725" spans="1:9" ht="13" x14ac:dyDescent="0.3">
      <c r="A725" s="43">
        <v>41960</v>
      </c>
      <c r="B725" s="44"/>
      <c r="C725" s="44"/>
      <c r="D725" s="65">
        <v>120</v>
      </c>
      <c r="E725" s="5" t="s">
        <v>652</v>
      </c>
      <c r="F725" s="40"/>
      <c r="H725" s="51">
        <f t="shared" si="11"/>
        <v>236096.22000000006</v>
      </c>
      <c r="I725" s="44"/>
    </row>
    <row r="726" spans="1:9" ht="13" x14ac:dyDescent="0.3">
      <c r="A726" s="43">
        <v>41964</v>
      </c>
      <c r="B726" s="44"/>
      <c r="C726" s="44"/>
      <c r="D726" s="65">
        <v>10</v>
      </c>
      <c r="E726" s="5" t="s">
        <v>455</v>
      </c>
      <c r="F726" s="40"/>
      <c r="H726" s="51">
        <f t="shared" si="11"/>
        <v>236106.22000000006</v>
      </c>
      <c r="I726" s="44"/>
    </row>
    <row r="727" spans="1:9" ht="13" x14ac:dyDescent="0.3">
      <c r="A727" s="43">
        <v>41974</v>
      </c>
      <c r="B727" s="44"/>
      <c r="C727" s="44"/>
      <c r="D727" s="65">
        <v>10</v>
      </c>
      <c r="E727" s="5" t="s">
        <v>315</v>
      </c>
      <c r="F727" s="40"/>
      <c r="H727" s="51">
        <f t="shared" si="11"/>
        <v>236116.22000000006</v>
      </c>
      <c r="I727" s="44"/>
    </row>
    <row r="728" spans="1:9" ht="13" x14ac:dyDescent="0.3">
      <c r="A728" s="43">
        <v>41974</v>
      </c>
      <c r="B728" s="44"/>
      <c r="C728" s="44"/>
      <c r="D728" s="65">
        <v>10</v>
      </c>
      <c r="E728" s="5" t="s">
        <v>325</v>
      </c>
      <c r="F728" s="40"/>
      <c r="H728" s="51">
        <f t="shared" si="11"/>
        <v>236126.22000000006</v>
      </c>
      <c r="I728" s="44"/>
    </row>
    <row r="729" spans="1:9" ht="13" x14ac:dyDescent="0.3">
      <c r="A729" s="43">
        <v>41975</v>
      </c>
      <c r="B729" s="44"/>
      <c r="C729" s="44"/>
      <c r="D729" s="65">
        <v>15</v>
      </c>
      <c r="E729" s="5" t="s">
        <v>362</v>
      </c>
      <c r="F729" s="40"/>
      <c r="H729" s="51">
        <f t="shared" si="11"/>
        <v>236141.22000000006</v>
      </c>
      <c r="I729" s="44"/>
    </row>
    <row r="730" spans="1:9" ht="13" x14ac:dyDescent="0.3">
      <c r="A730" s="43">
        <v>41976</v>
      </c>
      <c r="B730" s="44"/>
      <c r="C730" s="44"/>
      <c r="D730" s="65">
        <v>100</v>
      </c>
      <c r="E730" s="5" t="s">
        <v>376</v>
      </c>
      <c r="F730" s="40"/>
      <c r="H730" s="51">
        <f t="shared" si="11"/>
        <v>236241.22000000006</v>
      </c>
      <c r="I730" s="44"/>
    </row>
    <row r="731" spans="1:9" ht="13" x14ac:dyDescent="0.3">
      <c r="A731" s="43">
        <v>41979</v>
      </c>
      <c r="B731" s="44"/>
      <c r="C731" s="44"/>
      <c r="D731" s="65">
        <v>500</v>
      </c>
      <c r="E731" s="5" t="s">
        <v>654</v>
      </c>
      <c r="F731" s="40"/>
      <c r="H731" s="51">
        <f t="shared" si="11"/>
        <v>236741.22000000006</v>
      </c>
      <c r="I731" s="44"/>
    </row>
    <row r="732" spans="1:9" ht="13" x14ac:dyDescent="0.3">
      <c r="A732" s="43">
        <v>41992</v>
      </c>
      <c r="B732" s="44"/>
      <c r="C732" s="44"/>
      <c r="D732" s="65">
        <v>30</v>
      </c>
      <c r="E732" s="5" t="s">
        <v>655</v>
      </c>
      <c r="F732" s="40"/>
      <c r="H732" s="51">
        <f t="shared" si="11"/>
        <v>236771.22000000006</v>
      </c>
      <c r="I732" s="44"/>
    </row>
    <row r="733" spans="1:9" ht="13" x14ac:dyDescent="0.3">
      <c r="A733" s="43">
        <v>41995</v>
      </c>
      <c r="B733" s="44"/>
      <c r="C733" s="44"/>
      <c r="D733" s="65">
        <v>10</v>
      </c>
      <c r="E733" s="5" t="s">
        <v>455</v>
      </c>
      <c r="F733" s="40"/>
      <c r="H733" s="51">
        <f t="shared" si="11"/>
        <v>236781.22000000006</v>
      </c>
      <c r="I733" s="44"/>
    </row>
    <row r="734" spans="1:9" ht="13" x14ac:dyDescent="0.3">
      <c r="A734" s="43">
        <v>42002</v>
      </c>
      <c r="B734" s="44"/>
      <c r="C734" s="44"/>
      <c r="D734" s="65">
        <v>50</v>
      </c>
      <c r="E734" s="5" t="s">
        <v>659</v>
      </c>
      <c r="F734" s="40"/>
      <c r="H734" s="51">
        <f t="shared" si="11"/>
        <v>236831.22000000006</v>
      </c>
      <c r="I734" s="44"/>
    </row>
    <row r="735" spans="1:9" ht="13" x14ac:dyDescent="0.3">
      <c r="A735" s="43">
        <v>42004</v>
      </c>
      <c r="B735" s="44"/>
      <c r="C735" s="44"/>
      <c r="D735" s="65">
        <v>210</v>
      </c>
      <c r="E735" s="5" t="s">
        <v>455</v>
      </c>
      <c r="F735" s="40"/>
      <c r="H735" s="51">
        <f t="shared" si="11"/>
        <v>237041.22000000006</v>
      </c>
      <c r="I735" s="44"/>
    </row>
    <row r="736" spans="1:9" ht="13" x14ac:dyDescent="0.3">
      <c r="A736" s="43">
        <v>42004</v>
      </c>
      <c r="B736" s="44"/>
      <c r="C736" s="44"/>
      <c r="D736" s="65">
        <v>10</v>
      </c>
      <c r="E736" s="5" t="s">
        <v>315</v>
      </c>
      <c r="F736" s="40"/>
      <c r="H736" s="51">
        <f t="shared" si="11"/>
        <v>237051.22000000006</v>
      </c>
      <c r="I736" s="44"/>
    </row>
    <row r="737" spans="1:9" ht="13" x14ac:dyDescent="0.3">
      <c r="A737" s="43">
        <v>42006</v>
      </c>
      <c r="B737" s="44"/>
      <c r="C737" s="44"/>
      <c r="D737" s="65">
        <v>10</v>
      </c>
      <c r="E737" s="5" t="s">
        <v>662</v>
      </c>
      <c r="F737" s="40"/>
      <c r="H737" s="51">
        <f t="shared" si="11"/>
        <v>237061.22000000006</v>
      </c>
      <c r="I737" s="44"/>
    </row>
    <row r="738" spans="1:9" ht="13" x14ac:dyDescent="0.3">
      <c r="A738" s="43">
        <v>42006</v>
      </c>
      <c r="B738" s="44"/>
      <c r="C738" s="44"/>
      <c r="D738" s="65">
        <v>10</v>
      </c>
      <c r="E738" s="5" t="s">
        <v>325</v>
      </c>
      <c r="F738" s="40"/>
      <c r="H738" s="51">
        <f t="shared" si="11"/>
        <v>237071.22000000006</v>
      </c>
      <c r="I738" s="44"/>
    </row>
    <row r="739" spans="1:9" ht="13" x14ac:dyDescent="0.3">
      <c r="A739" s="43">
        <v>42016</v>
      </c>
      <c r="B739" s="44"/>
      <c r="C739" s="44"/>
      <c r="D739" s="65">
        <v>515</v>
      </c>
      <c r="E739" s="5" t="s">
        <v>663</v>
      </c>
      <c r="F739" s="40"/>
      <c r="H739" s="51">
        <f t="shared" si="11"/>
        <v>237586.22000000006</v>
      </c>
      <c r="I739" s="44"/>
    </row>
    <row r="740" spans="1:9" ht="13" x14ac:dyDescent="0.3">
      <c r="A740" s="43">
        <v>42016</v>
      </c>
      <c r="B740" s="44"/>
      <c r="C740" s="44"/>
      <c r="D740" s="65">
        <v>45</v>
      </c>
      <c r="E740" s="5" t="s">
        <v>249</v>
      </c>
      <c r="F740" s="40"/>
      <c r="H740" s="51">
        <f t="shared" si="11"/>
        <v>237631.22000000006</v>
      </c>
      <c r="I740" s="44"/>
    </row>
    <row r="741" spans="1:9" ht="13" x14ac:dyDescent="0.3">
      <c r="A741" s="43">
        <v>42017</v>
      </c>
      <c r="B741" s="44"/>
      <c r="C741" s="44"/>
      <c r="D741" s="65">
        <v>100</v>
      </c>
      <c r="E741" s="5" t="s">
        <v>574</v>
      </c>
      <c r="F741" s="40"/>
      <c r="H741" s="51">
        <f t="shared" si="11"/>
        <v>237731.22000000006</v>
      </c>
      <c r="I741" s="44"/>
    </row>
    <row r="742" spans="1:9" ht="13" x14ac:dyDescent="0.3">
      <c r="A742" s="43">
        <v>42019</v>
      </c>
      <c r="B742" s="44"/>
      <c r="C742" s="44"/>
      <c r="D742" s="65">
        <v>100</v>
      </c>
      <c r="E742" s="5" t="s">
        <v>665</v>
      </c>
      <c r="F742" s="40"/>
      <c r="H742" s="51">
        <f t="shared" si="11"/>
        <v>237831.22000000006</v>
      </c>
      <c r="I742" s="44"/>
    </row>
    <row r="743" spans="1:9" ht="13" x14ac:dyDescent="0.3">
      <c r="A743" s="43">
        <v>42025</v>
      </c>
      <c r="B743" s="44"/>
      <c r="C743" s="44"/>
      <c r="D743" s="65">
        <v>10</v>
      </c>
      <c r="E743" s="5" t="s">
        <v>455</v>
      </c>
      <c r="F743" s="40"/>
      <c r="H743" s="51">
        <f t="shared" si="11"/>
        <v>237841.22000000006</v>
      </c>
      <c r="I743" s="44"/>
    </row>
    <row r="744" spans="1:9" ht="13" x14ac:dyDescent="0.3">
      <c r="A744" s="43">
        <v>42037</v>
      </c>
      <c r="B744" s="44"/>
      <c r="C744" s="44"/>
      <c r="D744" s="65">
        <v>10</v>
      </c>
      <c r="E744" s="5" t="s">
        <v>315</v>
      </c>
      <c r="F744" s="40"/>
      <c r="H744" s="51">
        <f t="shared" si="11"/>
        <v>237851.22000000006</v>
      </c>
      <c r="I744" s="44"/>
    </row>
    <row r="745" spans="1:9" ht="13" x14ac:dyDescent="0.3">
      <c r="A745" s="43">
        <v>42037</v>
      </c>
      <c r="B745" s="44"/>
      <c r="C745" s="44"/>
      <c r="D745" s="65">
        <v>10</v>
      </c>
      <c r="E745" s="5" t="s">
        <v>662</v>
      </c>
      <c r="F745" s="40"/>
      <c r="H745" s="51">
        <f t="shared" si="11"/>
        <v>237861.22000000006</v>
      </c>
      <c r="I745" s="44"/>
    </row>
    <row r="746" spans="1:9" ht="13" x14ac:dyDescent="0.3">
      <c r="A746" s="43">
        <v>42037</v>
      </c>
      <c r="B746" s="44"/>
      <c r="C746" s="44"/>
      <c r="D746" s="65">
        <v>10</v>
      </c>
      <c r="E746" s="5" t="s">
        <v>325</v>
      </c>
      <c r="F746" s="40"/>
      <c r="H746" s="51">
        <f t="shared" si="11"/>
        <v>237871.22000000006</v>
      </c>
      <c r="I746" s="44"/>
    </row>
    <row r="747" spans="1:9" ht="13" x14ac:dyDescent="0.3">
      <c r="A747" s="43">
        <v>42053</v>
      </c>
      <c r="B747" s="44"/>
      <c r="C747" s="44"/>
      <c r="D747" s="65">
        <v>15</v>
      </c>
      <c r="E747" s="5" t="s">
        <v>362</v>
      </c>
      <c r="F747" s="40"/>
      <c r="H747" s="51">
        <f t="shared" si="11"/>
        <v>237886.22000000006</v>
      </c>
      <c r="I747" s="44"/>
    </row>
    <row r="748" spans="1:9" ht="13" x14ac:dyDescent="0.3">
      <c r="A748" s="43">
        <v>42058</v>
      </c>
      <c r="B748" s="44"/>
      <c r="C748" s="44"/>
      <c r="D748" s="65">
        <v>10</v>
      </c>
      <c r="E748" s="5" t="s">
        <v>455</v>
      </c>
      <c r="F748" s="40"/>
      <c r="H748" s="51">
        <f t="shared" si="11"/>
        <v>237896.22000000006</v>
      </c>
      <c r="I748" s="44"/>
    </row>
    <row r="749" spans="1:9" ht="13" x14ac:dyDescent="0.3">
      <c r="A749" s="43">
        <v>42058</v>
      </c>
      <c r="B749" s="44"/>
      <c r="C749" s="44"/>
      <c r="D749" s="65">
        <v>30</v>
      </c>
      <c r="E749" s="5" t="s">
        <v>352</v>
      </c>
      <c r="F749" s="40"/>
      <c r="H749" s="51">
        <f t="shared" si="11"/>
        <v>237926.22000000006</v>
      </c>
      <c r="I749" s="44"/>
    </row>
    <row r="750" spans="1:9" ht="13" x14ac:dyDescent="0.3">
      <c r="A750" s="43">
        <v>42059</v>
      </c>
      <c r="B750" s="44"/>
      <c r="C750" s="44"/>
      <c r="D750" s="65">
        <v>35</v>
      </c>
      <c r="E750" s="5" t="s">
        <v>668</v>
      </c>
      <c r="F750" s="40"/>
      <c r="H750" s="51">
        <f t="shared" si="11"/>
        <v>237961.22000000006</v>
      </c>
      <c r="I750" s="44"/>
    </row>
    <row r="751" spans="1:9" ht="13" x14ac:dyDescent="0.3">
      <c r="A751" s="43">
        <v>42065</v>
      </c>
      <c r="B751" s="44"/>
      <c r="C751" s="44"/>
      <c r="D751" s="65">
        <v>10</v>
      </c>
      <c r="E751" s="5" t="s">
        <v>315</v>
      </c>
      <c r="F751" s="40"/>
      <c r="H751" s="51">
        <f t="shared" si="11"/>
        <v>237971.22000000006</v>
      </c>
      <c r="I751" s="44"/>
    </row>
    <row r="752" spans="1:9" ht="13" x14ac:dyDescent="0.3">
      <c r="A752" s="43">
        <v>42065</v>
      </c>
      <c r="B752" s="44"/>
      <c r="C752" s="44"/>
      <c r="D752" s="65">
        <v>10</v>
      </c>
      <c r="E752" s="5" t="s">
        <v>325</v>
      </c>
      <c r="F752" s="40"/>
      <c r="H752" s="51">
        <f t="shared" si="11"/>
        <v>237981.22000000006</v>
      </c>
      <c r="I752" s="44"/>
    </row>
    <row r="753" spans="1:9" ht="13" x14ac:dyDescent="0.3">
      <c r="A753" s="43">
        <v>42065</v>
      </c>
      <c r="B753" s="44"/>
      <c r="C753" s="44"/>
      <c r="D753" s="65">
        <v>10</v>
      </c>
      <c r="E753" s="5" t="s">
        <v>662</v>
      </c>
      <c r="F753" s="40"/>
      <c r="H753" s="51">
        <f t="shared" si="11"/>
        <v>237991.22000000006</v>
      </c>
      <c r="I753" s="44"/>
    </row>
    <row r="754" spans="1:9" ht="13" x14ac:dyDescent="0.3">
      <c r="A754" s="43">
        <v>42072</v>
      </c>
      <c r="B754" s="44"/>
      <c r="C754" s="44"/>
      <c r="D754" s="65">
        <v>50</v>
      </c>
      <c r="E754" s="5" t="s">
        <v>670</v>
      </c>
      <c r="F754" s="40"/>
      <c r="H754" s="51">
        <f t="shared" si="11"/>
        <v>238041.22000000006</v>
      </c>
      <c r="I754" s="44"/>
    </row>
    <row r="755" spans="1:9" ht="13" x14ac:dyDescent="0.3">
      <c r="A755" s="43">
        <v>42079</v>
      </c>
      <c r="B755" s="44"/>
      <c r="C755" s="44"/>
      <c r="D755" s="65">
        <v>1500</v>
      </c>
      <c r="E755" s="5" t="s">
        <v>311</v>
      </c>
      <c r="F755" s="40"/>
      <c r="H755" s="51">
        <f t="shared" si="11"/>
        <v>239541.22000000006</v>
      </c>
      <c r="I755" s="44"/>
    </row>
    <row r="756" spans="1:9" ht="13" x14ac:dyDescent="0.3">
      <c r="A756" s="43">
        <v>42082</v>
      </c>
      <c r="B756" s="44"/>
      <c r="C756" s="44"/>
      <c r="D756" s="65">
        <v>4547.1899999999996</v>
      </c>
      <c r="E756" s="5" t="s">
        <v>679</v>
      </c>
      <c r="F756" s="40"/>
      <c r="H756" s="51">
        <f t="shared" si="11"/>
        <v>244088.41000000006</v>
      </c>
      <c r="I756" s="44"/>
    </row>
    <row r="757" spans="1:9" ht="13" x14ac:dyDescent="0.3">
      <c r="A757" s="43">
        <v>42086</v>
      </c>
      <c r="B757" s="44"/>
      <c r="C757" s="44"/>
      <c r="D757" s="65">
        <v>10</v>
      </c>
      <c r="E757" s="5" t="s">
        <v>455</v>
      </c>
      <c r="F757" s="40"/>
      <c r="H757" s="51">
        <f t="shared" si="11"/>
        <v>244098.41000000006</v>
      </c>
      <c r="I757" s="44"/>
    </row>
    <row r="758" spans="1:9" ht="13" x14ac:dyDescent="0.3">
      <c r="A758" s="43">
        <v>42086</v>
      </c>
      <c r="B758" s="44"/>
      <c r="C758" s="44"/>
      <c r="D758" s="65">
        <v>20</v>
      </c>
      <c r="E758" s="5" t="s">
        <v>348</v>
      </c>
      <c r="F758" s="40"/>
      <c r="H758" s="51">
        <f t="shared" si="11"/>
        <v>244118.41000000006</v>
      </c>
      <c r="I758" s="44"/>
    </row>
    <row r="759" spans="1:9" ht="13" x14ac:dyDescent="0.3">
      <c r="A759" s="43">
        <v>42086</v>
      </c>
      <c r="B759" s="44"/>
      <c r="C759" s="44"/>
      <c r="D759" s="65">
        <v>8500</v>
      </c>
      <c r="E759" s="5" t="s">
        <v>675</v>
      </c>
      <c r="F759" s="40"/>
      <c r="H759" s="51">
        <f t="shared" si="11"/>
        <v>252618.41000000006</v>
      </c>
      <c r="I759" s="44"/>
    </row>
    <row r="760" spans="1:9" ht="13" x14ac:dyDescent="0.3">
      <c r="A760" s="43">
        <v>42089</v>
      </c>
      <c r="B760" s="44"/>
      <c r="C760" s="44"/>
      <c r="D760" s="65">
        <v>6.75</v>
      </c>
      <c r="E760" s="5" t="s">
        <v>676</v>
      </c>
      <c r="F760" s="40"/>
      <c r="H760" s="51">
        <f t="shared" si="11"/>
        <v>252625.16000000006</v>
      </c>
      <c r="I760" s="44"/>
    </row>
    <row r="761" spans="1:9" ht="13" x14ac:dyDescent="0.3">
      <c r="A761" s="43">
        <v>42093</v>
      </c>
      <c r="B761" s="44"/>
      <c r="C761" s="44"/>
      <c r="D761" s="65">
        <v>2648.31</v>
      </c>
      <c r="E761" s="5" t="s">
        <v>678</v>
      </c>
      <c r="F761" s="40"/>
      <c r="H761" s="51">
        <f t="shared" si="11"/>
        <v>255273.47000000006</v>
      </c>
      <c r="I761" s="44"/>
    </row>
    <row r="762" spans="1:9" ht="13" x14ac:dyDescent="0.3">
      <c r="A762" s="43">
        <v>42093</v>
      </c>
      <c r="B762" s="44"/>
      <c r="C762" s="44"/>
      <c r="D762" s="65">
        <v>200</v>
      </c>
      <c r="E762" s="5" t="s">
        <v>455</v>
      </c>
      <c r="F762" s="40"/>
      <c r="H762" s="51">
        <f t="shared" si="11"/>
        <v>255473.47000000006</v>
      </c>
      <c r="I762" s="44"/>
    </row>
    <row r="763" spans="1:9" ht="13" x14ac:dyDescent="0.3">
      <c r="A763" s="43">
        <v>42094</v>
      </c>
      <c r="B763" s="44"/>
      <c r="C763" s="44"/>
      <c r="D763" s="65">
        <v>10</v>
      </c>
      <c r="E763" s="5" t="s">
        <v>315</v>
      </c>
      <c r="F763" s="40"/>
      <c r="H763" s="51">
        <f t="shared" si="11"/>
        <v>255483.47000000006</v>
      </c>
      <c r="I763" s="44"/>
    </row>
    <row r="764" spans="1:9" ht="13" x14ac:dyDescent="0.3">
      <c r="A764" s="43">
        <v>42095</v>
      </c>
      <c r="B764" s="44"/>
      <c r="C764" s="44"/>
      <c r="D764" s="65">
        <v>10</v>
      </c>
      <c r="E764" s="5" t="s">
        <v>325</v>
      </c>
      <c r="F764" s="40"/>
      <c r="H764" s="51">
        <f t="shared" si="11"/>
        <v>255493.47000000006</v>
      </c>
      <c r="I764" s="44"/>
    </row>
    <row r="765" spans="1:9" ht="13" x14ac:dyDescent="0.3">
      <c r="A765" s="43">
        <v>42095</v>
      </c>
      <c r="B765" s="44"/>
      <c r="C765" s="44"/>
      <c r="D765" s="65">
        <v>10</v>
      </c>
      <c r="E765" s="5" t="s">
        <v>662</v>
      </c>
      <c r="F765" s="40"/>
      <c r="H765" s="51">
        <f>+H764+D765</f>
        <v>255503.47000000006</v>
      </c>
      <c r="I765" s="44"/>
    </row>
    <row r="766" spans="1:9" ht="13" x14ac:dyDescent="0.3">
      <c r="A766" s="43">
        <v>42095</v>
      </c>
      <c r="B766" s="44"/>
      <c r="C766" s="44"/>
      <c r="D766" s="65">
        <v>50</v>
      </c>
      <c r="E766" s="5" t="s">
        <v>464</v>
      </c>
      <c r="F766" s="40"/>
      <c r="H766" s="51">
        <f>+H765+D766</f>
        <v>255553.47000000006</v>
      </c>
      <c r="I766" s="44"/>
    </row>
    <row r="767" spans="1:9" ht="13" x14ac:dyDescent="0.3">
      <c r="A767" s="43">
        <v>42101</v>
      </c>
      <c r="B767" s="44"/>
      <c r="C767" s="44"/>
      <c r="D767" s="65">
        <v>60</v>
      </c>
      <c r="E767" s="5" t="s">
        <v>523</v>
      </c>
      <c r="F767" s="40"/>
      <c r="H767" s="51">
        <f>+H766+D767</f>
        <v>255613.47000000006</v>
      </c>
      <c r="I767" s="44"/>
    </row>
    <row r="768" spans="1:9" ht="13" x14ac:dyDescent="0.3">
      <c r="A768" s="43">
        <v>42101</v>
      </c>
      <c r="B768" s="44"/>
      <c r="C768" s="44"/>
      <c r="D768" s="65">
        <v>15</v>
      </c>
      <c r="E768" s="5" t="s">
        <v>362</v>
      </c>
      <c r="F768" s="40"/>
      <c r="H768" s="51">
        <f t="shared" ref="H768:H834" si="12">+H767+D768</f>
        <v>255628.47000000006</v>
      </c>
      <c r="I768" s="44"/>
    </row>
    <row r="769" spans="1:9" ht="13" x14ac:dyDescent="0.3">
      <c r="A769" s="43">
        <v>42111</v>
      </c>
      <c r="B769" s="44"/>
      <c r="C769" s="44"/>
      <c r="D769" s="65">
        <v>1500</v>
      </c>
      <c r="E769" s="5" t="s">
        <v>680</v>
      </c>
      <c r="F769" s="40"/>
      <c r="H769" s="51">
        <f t="shared" si="12"/>
        <v>257128.47000000006</v>
      </c>
      <c r="I769" s="44"/>
    </row>
    <row r="770" spans="1:9" ht="13" x14ac:dyDescent="0.3">
      <c r="A770" s="43">
        <v>42115</v>
      </c>
      <c r="B770" s="44"/>
      <c r="C770" s="44"/>
      <c r="D770" s="65">
        <v>10</v>
      </c>
      <c r="E770" s="5" t="s">
        <v>455</v>
      </c>
      <c r="F770" s="40"/>
      <c r="H770" s="51">
        <f t="shared" si="12"/>
        <v>257138.47000000006</v>
      </c>
      <c r="I770" s="44"/>
    </row>
    <row r="771" spans="1:9" ht="13" x14ac:dyDescent="0.3">
      <c r="A771" s="43">
        <v>42124</v>
      </c>
      <c r="B771" s="44"/>
      <c r="C771" s="44"/>
      <c r="D771" s="65">
        <v>10</v>
      </c>
      <c r="E771" s="5" t="s">
        <v>315</v>
      </c>
      <c r="F771" s="40"/>
      <c r="H771" s="51">
        <f t="shared" si="12"/>
        <v>257148.47000000006</v>
      </c>
      <c r="I771" s="44"/>
    </row>
    <row r="772" spans="1:9" ht="13" x14ac:dyDescent="0.3">
      <c r="A772" s="43">
        <v>42128</v>
      </c>
      <c r="B772" s="44"/>
      <c r="C772" s="44"/>
      <c r="D772" s="65">
        <v>10</v>
      </c>
      <c r="E772" s="5" t="s">
        <v>325</v>
      </c>
      <c r="F772" s="40"/>
      <c r="H772" s="51">
        <f t="shared" si="12"/>
        <v>257158.47000000006</v>
      </c>
      <c r="I772" s="44"/>
    </row>
    <row r="773" spans="1:9" ht="13" x14ac:dyDescent="0.3">
      <c r="A773" s="43">
        <v>42128</v>
      </c>
      <c r="B773" s="44"/>
      <c r="C773" s="44"/>
      <c r="D773" s="65">
        <v>10</v>
      </c>
      <c r="E773" s="5" t="s">
        <v>662</v>
      </c>
      <c r="F773" s="40"/>
      <c r="H773" s="51">
        <f t="shared" si="12"/>
        <v>257168.47000000006</v>
      </c>
      <c r="I773" s="44"/>
    </row>
    <row r="774" spans="1:9" ht="13" x14ac:dyDescent="0.3">
      <c r="A774" s="43">
        <v>42130</v>
      </c>
      <c r="B774" s="44"/>
      <c r="C774" s="44"/>
      <c r="D774" s="65">
        <v>15</v>
      </c>
      <c r="E774" s="5" t="s">
        <v>362</v>
      </c>
      <c r="F774" s="40"/>
      <c r="H774" s="51">
        <f t="shared" si="12"/>
        <v>257183.47000000006</v>
      </c>
      <c r="I774" s="44"/>
    </row>
    <row r="775" spans="1:9" ht="13" x14ac:dyDescent="0.3">
      <c r="A775" s="43">
        <v>42145</v>
      </c>
      <c r="B775" s="44"/>
      <c r="C775" s="44"/>
      <c r="D775" s="65">
        <v>10</v>
      </c>
      <c r="E775" s="5" t="s">
        <v>455</v>
      </c>
      <c r="F775" s="40"/>
      <c r="H775" s="51">
        <f t="shared" si="12"/>
        <v>257193.47000000006</v>
      </c>
      <c r="I775" s="44"/>
    </row>
    <row r="776" spans="1:9" ht="13" x14ac:dyDescent="0.3">
      <c r="A776" s="43">
        <v>42151</v>
      </c>
      <c r="B776" s="44"/>
      <c r="C776" s="44"/>
      <c r="D776" s="65">
        <v>25</v>
      </c>
      <c r="E776" s="5" t="s">
        <v>613</v>
      </c>
      <c r="F776" s="40"/>
      <c r="H776" s="51">
        <f t="shared" si="12"/>
        <v>257218.47000000006</v>
      </c>
      <c r="I776" s="44"/>
    </row>
    <row r="777" spans="1:9" ht="13" x14ac:dyDescent="0.3">
      <c r="A777" s="43">
        <v>42156</v>
      </c>
      <c r="B777" s="44"/>
      <c r="C777" s="44"/>
      <c r="D777" s="65">
        <v>10</v>
      </c>
      <c r="E777" s="5" t="s">
        <v>325</v>
      </c>
      <c r="F777" s="40"/>
      <c r="H777" s="51">
        <f t="shared" si="12"/>
        <v>257228.47000000006</v>
      </c>
      <c r="I777" s="44"/>
    </row>
    <row r="778" spans="1:9" ht="13" x14ac:dyDescent="0.3">
      <c r="A778" s="43">
        <v>42156</v>
      </c>
      <c r="B778" s="44"/>
      <c r="C778" s="44"/>
      <c r="D778" s="65">
        <v>10</v>
      </c>
      <c r="E778" s="5" t="s">
        <v>661</v>
      </c>
      <c r="F778" s="40"/>
      <c r="H778" s="51">
        <f t="shared" si="12"/>
        <v>257238.47000000006</v>
      </c>
      <c r="I778" s="44"/>
    </row>
    <row r="779" spans="1:9" ht="13" x14ac:dyDescent="0.3">
      <c r="A779" s="43">
        <v>42156</v>
      </c>
      <c r="B779" s="44"/>
      <c r="C779" s="44"/>
      <c r="D779" s="65">
        <v>10</v>
      </c>
      <c r="E779" s="5" t="s">
        <v>315</v>
      </c>
      <c r="F779" s="40"/>
      <c r="H779" s="51">
        <f t="shared" si="12"/>
        <v>257248.47000000006</v>
      </c>
      <c r="I779" s="44"/>
    </row>
    <row r="780" spans="1:9" ht="13" x14ac:dyDescent="0.3">
      <c r="A780" s="43">
        <v>42159</v>
      </c>
      <c r="B780" s="44"/>
      <c r="C780" s="44"/>
      <c r="D780" s="65">
        <v>24.7</v>
      </c>
      <c r="E780" s="5" t="s">
        <v>684</v>
      </c>
      <c r="F780" s="40"/>
      <c r="H780" s="51">
        <f t="shared" si="12"/>
        <v>257273.17000000007</v>
      </c>
      <c r="I780" s="44"/>
    </row>
    <row r="781" spans="1:9" ht="13" x14ac:dyDescent="0.3">
      <c r="A781" s="43">
        <v>42177</v>
      </c>
      <c r="B781" s="44"/>
      <c r="C781" s="44"/>
      <c r="D781" s="65">
        <v>10</v>
      </c>
      <c r="E781" s="5" t="s">
        <v>455</v>
      </c>
      <c r="F781" s="40"/>
      <c r="H781" s="51">
        <f t="shared" si="12"/>
        <v>257283.17000000007</v>
      </c>
      <c r="I781" s="44"/>
    </row>
    <row r="782" spans="1:9" ht="13" x14ac:dyDescent="0.3">
      <c r="A782" s="43">
        <v>42180</v>
      </c>
      <c r="B782" s="44"/>
      <c r="C782" s="44"/>
      <c r="D782" s="65">
        <v>15</v>
      </c>
      <c r="E782" s="5" t="s">
        <v>362</v>
      </c>
      <c r="F782" s="40"/>
      <c r="H782" s="51">
        <f t="shared" si="12"/>
        <v>257298.17000000007</v>
      </c>
      <c r="I782" s="44"/>
    </row>
    <row r="783" spans="1:9" ht="13" x14ac:dyDescent="0.3">
      <c r="A783" s="43">
        <v>42185</v>
      </c>
      <c r="B783" s="44"/>
      <c r="C783" s="44"/>
      <c r="D783" s="65">
        <v>10</v>
      </c>
      <c r="E783" s="5" t="s">
        <v>315</v>
      </c>
      <c r="F783" s="40"/>
      <c r="H783" s="51">
        <f t="shared" si="12"/>
        <v>257308.17000000007</v>
      </c>
      <c r="I783" s="44"/>
    </row>
    <row r="784" spans="1:9" ht="13" x14ac:dyDescent="0.3">
      <c r="A784" s="43">
        <v>42185</v>
      </c>
      <c r="B784" s="44"/>
      <c r="C784" s="44"/>
      <c r="D784" s="65">
        <v>10</v>
      </c>
      <c r="E784" s="5" t="s">
        <v>662</v>
      </c>
      <c r="F784" s="40"/>
      <c r="H784" s="51">
        <f t="shared" si="12"/>
        <v>257318.17000000007</v>
      </c>
      <c r="I784" s="44"/>
    </row>
    <row r="785" spans="1:9" ht="13" x14ac:dyDescent="0.3">
      <c r="A785" s="43">
        <v>42186</v>
      </c>
      <c r="B785" s="44"/>
      <c r="C785" s="44"/>
      <c r="D785" s="65">
        <v>10</v>
      </c>
      <c r="E785" s="5" t="s">
        <v>325</v>
      </c>
      <c r="F785" s="40"/>
      <c r="H785" s="51">
        <f t="shared" si="12"/>
        <v>257328.17000000007</v>
      </c>
      <c r="I785" s="44"/>
    </row>
    <row r="786" spans="1:9" ht="13" x14ac:dyDescent="0.3">
      <c r="A786" s="43">
        <v>42190</v>
      </c>
      <c r="B786" s="44"/>
      <c r="C786" s="44"/>
      <c r="D786" s="65">
        <v>20</v>
      </c>
      <c r="E786" s="5" t="s">
        <v>688</v>
      </c>
      <c r="F786" s="40"/>
      <c r="H786" s="51">
        <f t="shared" si="12"/>
        <v>257348.17000000007</v>
      </c>
      <c r="I786" s="44"/>
    </row>
    <row r="787" spans="1:9" ht="13" x14ac:dyDescent="0.3">
      <c r="A787" s="43">
        <v>42198</v>
      </c>
      <c r="B787" s="44"/>
      <c r="C787" s="44"/>
      <c r="D787" s="65">
        <v>500</v>
      </c>
      <c r="E787" s="5" t="s">
        <v>686</v>
      </c>
      <c r="F787" s="40"/>
      <c r="H787" s="51">
        <f t="shared" si="12"/>
        <v>257848.17000000007</v>
      </c>
      <c r="I787" s="44"/>
    </row>
    <row r="788" spans="1:9" ht="14.25" customHeight="1" x14ac:dyDescent="0.3">
      <c r="A788" s="43">
        <v>42206</v>
      </c>
      <c r="B788" s="44"/>
      <c r="C788" s="44"/>
      <c r="D788" s="65">
        <v>10</v>
      </c>
      <c r="E788" s="5" t="s">
        <v>455</v>
      </c>
      <c r="F788" s="40"/>
      <c r="H788" s="51">
        <f t="shared" si="12"/>
        <v>257858.17000000007</v>
      </c>
      <c r="I788" s="44"/>
    </row>
    <row r="789" spans="1:9" ht="14.25" customHeight="1" x14ac:dyDescent="0.3">
      <c r="A789" s="43">
        <v>42216</v>
      </c>
      <c r="B789" s="44"/>
      <c r="C789" s="44"/>
      <c r="D789" s="65">
        <v>10</v>
      </c>
      <c r="E789" s="5" t="s">
        <v>315</v>
      </c>
      <c r="F789" s="40"/>
      <c r="H789" s="51">
        <f t="shared" si="12"/>
        <v>257868.17000000007</v>
      </c>
      <c r="I789" s="44"/>
    </row>
    <row r="790" spans="1:9" ht="14.25" customHeight="1" x14ac:dyDescent="0.3">
      <c r="A790" s="43">
        <v>42217</v>
      </c>
      <c r="B790" s="44"/>
      <c r="C790" s="44"/>
      <c r="D790" s="65">
        <v>30</v>
      </c>
      <c r="E790" s="5" t="s">
        <v>352</v>
      </c>
      <c r="F790" s="40"/>
      <c r="H790" s="51">
        <f t="shared" si="12"/>
        <v>257898.17000000007</v>
      </c>
      <c r="I790" s="44"/>
    </row>
    <row r="791" spans="1:9" ht="14.25" customHeight="1" x14ac:dyDescent="0.3">
      <c r="A791" s="43">
        <v>42219</v>
      </c>
      <c r="B791" s="44"/>
      <c r="C791" s="44"/>
      <c r="D791" s="65">
        <v>10</v>
      </c>
      <c r="E791" s="5" t="s">
        <v>662</v>
      </c>
      <c r="F791" s="40"/>
      <c r="H791" s="51">
        <f t="shared" si="12"/>
        <v>257908.17000000007</v>
      </c>
      <c r="I791" s="44"/>
    </row>
    <row r="792" spans="1:9" ht="14.25" customHeight="1" x14ac:dyDescent="0.3">
      <c r="A792" s="43">
        <v>42219</v>
      </c>
      <c r="B792" s="44"/>
      <c r="C792" s="44"/>
      <c r="D792" s="65">
        <v>10</v>
      </c>
      <c r="E792" s="5" t="s">
        <v>325</v>
      </c>
      <c r="F792" s="40"/>
      <c r="H792" s="51">
        <f t="shared" si="12"/>
        <v>257918.17000000007</v>
      </c>
      <c r="I792" s="44"/>
    </row>
    <row r="793" spans="1:9" ht="14.25" customHeight="1" x14ac:dyDescent="0.3">
      <c r="A793" s="43">
        <v>42237</v>
      </c>
      <c r="B793" s="44"/>
      <c r="C793" s="44"/>
      <c r="D793" s="65">
        <v>10</v>
      </c>
      <c r="E793" s="5" t="s">
        <v>455</v>
      </c>
      <c r="F793" s="40"/>
      <c r="H793" s="51">
        <f t="shared" si="12"/>
        <v>257928.17000000007</v>
      </c>
      <c r="I793" s="44"/>
    </row>
    <row r="794" spans="1:9" ht="14.25" customHeight="1" x14ac:dyDescent="0.3">
      <c r="A794" s="43">
        <v>42243</v>
      </c>
      <c r="B794" s="44"/>
      <c r="C794" s="44"/>
      <c r="D794" s="65">
        <v>119.85</v>
      </c>
      <c r="E794" s="5" t="s">
        <v>685</v>
      </c>
      <c r="F794" s="40"/>
      <c r="H794" s="51">
        <f t="shared" si="12"/>
        <v>258048.02000000008</v>
      </c>
      <c r="I794" s="44"/>
    </row>
    <row r="795" spans="1:9" ht="14.25" customHeight="1" x14ac:dyDescent="0.3">
      <c r="A795" s="43">
        <v>42247</v>
      </c>
      <c r="B795" s="44"/>
      <c r="C795" s="44"/>
      <c r="D795" s="65">
        <v>10</v>
      </c>
      <c r="E795" s="5" t="s">
        <v>315</v>
      </c>
      <c r="F795" s="40"/>
      <c r="H795" s="51">
        <f t="shared" si="12"/>
        <v>258058.02000000008</v>
      </c>
      <c r="I795" s="44"/>
    </row>
    <row r="796" spans="1:9" ht="14.25" customHeight="1" x14ac:dyDescent="0.3">
      <c r="A796" s="43">
        <v>42248</v>
      </c>
      <c r="B796" s="44"/>
      <c r="C796" s="44"/>
      <c r="D796" s="65">
        <v>10</v>
      </c>
      <c r="E796" s="5" t="s">
        <v>661</v>
      </c>
      <c r="F796" s="40"/>
      <c r="H796" s="51">
        <f t="shared" si="12"/>
        <v>258068.02000000008</v>
      </c>
      <c r="I796" s="44"/>
    </row>
    <row r="797" spans="1:9" ht="14.25" customHeight="1" x14ac:dyDescent="0.3">
      <c r="A797" s="43">
        <v>42248</v>
      </c>
      <c r="B797" s="44"/>
      <c r="C797" s="44"/>
      <c r="D797" s="65">
        <v>10</v>
      </c>
      <c r="E797" s="5" t="s">
        <v>325</v>
      </c>
      <c r="F797" s="40"/>
      <c r="H797" s="51">
        <f t="shared" si="12"/>
        <v>258078.02000000008</v>
      </c>
      <c r="I797" s="44"/>
    </row>
    <row r="798" spans="1:9" ht="14.25" customHeight="1" x14ac:dyDescent="0.3">
      <c r="A798" s="43">
        <v>42254</v>
      </c>
      <c r="B798" s="44"/>
      <c r="C798" s="44"/>
      <c r="D798" s="65">
        <v>50</v>
      </c>
      <c r="E798" s="5" t="s">
        <v>455</v>
      </c>
      <c r="F798" s="40"/>
      <c r="H798" s="51">
        <f t="shared" si="12"/>
        <v>258128.02000000008</v>
      </c>
      <c r="I798" s="44"/>
    </row>
    <row r="799" spans="1:9" ht="14.25" customHeight="1" x14ac:dyDescent="0.3">
      <c r="A799" s="43">
        <v>42199</v>
      </c>
      <c r="B799" s="44"/>
      <c r="C799" s="44"/>
      <c r="D799" s="65">
        <v>50</v>
      </c>
      <c r="E799" s="5" t="s">
        <v>689</v>
      </c>
      <c r="F799" s="40"/>
      <c r="H799" s="51">
        <f t="shared" si="12"/>
        <v>258178.02000000008</v>
      </c>
      <c r="I799" s="44"/>
    </row>
    <row r="800" spans="1:9" ht="13" x14ac:dyDescent="0.3">
      <c r="A800" s="43">
        <v>42263</v>
      </c>
      <c r="B800" s="44"/>
      <c r="C800" s="44"/>
      <c r="D800" s="65">
        <v>25</v>
      </c>
      <c r="E800" s="5" t="s">
        <v>362</v>
      </c>
      <c r="F800" s="40"/>
      <c r="H800" s="51">
        <f t="shared" si="12"/>
        <v>258203.02000000008</v>
      </c>
      <c r="I800" s="44"/>
    </row>
    <row r="801" spans="1:9" ht="13" x14ac:dyDescent="0.3">
      <c r="A801" s="43">
        <v>42268</v>
      </c>
      <c r="B801" s="44"/>
      <c r="C801" s="44"/>
      <c r="D801" s="65">
        <v>10</v>
      </c>
      <c r="E801" s="5" t="s">
        <v>455</v>
      </c>
      <c r="F801" s="40"/>
      <c r="H801" s="51">
        <f t="shared" si="12"/>
        <v>258213.02000000008</v>
      </c>
      <c r="I801" s="44"/>
    </row>
    <row r="802" spans="1:9" ht="13" x14ac:dyDescent="0.3">
      <c r="A802" s="43">
        <v>42276</v>
      </c>
      <c r="B802" s="44"/>
      <c r="C802" s="44"/>
      <c r="D802" s="65">
        <v>15</v>
      </c>
      <c r="E802" s="5" t="s">
        <v>362</v>
      </c>
      <c r="F802" s="40"/>
      <c r="H802" s="51">
        <f t="shared" si="12"/>
        <v>258228.02000000008</v>
      </c>
      <c r="I802" s="44"/>
    </row>
    <row r="803" spans="1:9" ht="13" x14ac:dyDescent="0.3">
      <c r="A803" s="43">
        <v>42277</v>
      </c>
      <c r="B803" s="44"/>
      <c r="C803" s="44"/>
      <c r="D803" s="65">
        <v>10</v>
      </c>
      <c r="E803" s="5" t="s">
        <v>315</v>
      </c>
      <c r="F803" s="40"/>
      <c r="H803" s="51">
        <f t="shared" si="12"/>
        <v>258238.02000000008</v>
      </c>
      <c r="I803" s="44"/>
    </row>
    <row r="804" spans="1:9" ht="13" x14ac:dyDescent="0.3">
      <c r="A804" s="43">
        <v>42278</v>
      </c>
      <c r="B804" s="44"/>
      <c r="C804" s="44"/>
      <c r="D804" s="65">
        <v>10</v>
      </c>
      <c r="E804" s="5" t="s">
        <v>661</v>
      </c>
      <c r="F804" s="40"/>
      <c r="H804" s="51">
        <f t="shared" si="12"/>
        <v>258248.02000000008</v>
      </c>
      <c r="I804" s="44"/>
    </row>
    <row r="805" spans="1:9" ht="13" x14ac:dyDescent="0.3">
      <c r="A805" s="43">
        <v>42278</v>
      </c>
      <c r="B805" s="44"/>
      <c r="C805" s="44"/>
      <c r="D805" s="65">
        <v>10</v>
      </c>
      <c r="E805" s="5" t="s">
        <v>325</v>
      </c>
      <c r="F805" s="40"/>
      <c r="H805" s="51">
        <f t="shared" si="12"/>
        <v>258258.02000000008</v>
      </c>
      <c r="I805" s="44"/>
    </row>
    <row r="806" spans="1:9" ht="13" x14ac:dyDescent="0.3">
      <c r="A806" s="43">
        <v>42282</v>
      </c>
      <c r="B806" s="44"/>
      <c r="C806" s="44"/>
      <c r="D806" s="65">
        <v>30</v>
      </c>
      <c r="E806" s="5" t="s">
        <v>352</v>
      </c>
      <c r="F806" s="40"/>
      <c r="H806" s="51">
        <f t="shared" si="12"/>
        <v>258288.02000000008</v>
      </c>
      <c r="I806" s="44"/>
    </row>
    <row r="807" spans="1:9" ht="13" x14ac:dyDescent="0.3">
      <c r="A807" s="43">
        <v>42298</v>
      </c>
      <c r="B807" s="44"/>
      <c r="C807" s="44"/>
      <c r="D807" s="65">
        <v>10</v>
      </c>
      <c r="E807" s="5" t="s">
        <v>667</v>
      </c>
      <c r="F807" s="40"/>
      <c r="H807" s="51">
        <f t="shared" si="12"/>
        <v>258298.02000000008</v>
      </c>
      <c r="I807" s="44"/>
    </row>
    <row r="808" spans="1:9" ht="13" x14ac:dyDescent="0.3">
      <c r="A808" s="43">
        <v>42298</v>
      </c>
      <c r="B808" s="44"/>
      <c r="C808" s="44"/>
      <c r="D808" s="65">
        <v>20422.57</v>
      </c>
      <c r="E808" s="5" t="s">
        <v>305</v>
      </c>
      <c r="F808" s="40"/>
      <c r="H808" s="51">
        <f t="shared" si="12"/>
        <v>278720.59000000008</v>
      </c>
      <c r="I808" s="44"/>
    </row>
    <row r="809" spans="1:9" ht="13" x14ac:dyDescent="0.3">
      <c r="A809" s="43">
        <v>42310</v>
      </c>
      <c r="B809" s="44"/>
      <c r="C809" s="44"/>
      <c r="D809" s="65">
        <v>10</v>
      </c>
      <c r="E809" s="5" t="s">
        <v>325</v>
      </c>
      <c r="F809" s="40"/>
      <c r="H809" s="51">
        <f t="shared" si="12"/>
        <v>278730.59000000008</v>
      </c>
      <c r="I809" s="44"/>
    </row>
    <row r="810" spans="1:9" ht="13" x14ac:dyDescent="0.3">
      <c r="A810" s="43">
        <v>42310</v>
      </c>
      <c r="B810" s="44"/>
      <c r="C810" s="44"/>
      <c r="D810" s="65">
        <v>10</v>
      </c>
      <c r="E810" s="5" t="s">
        <v>661</v>
      </c>
      <c r="F810" s="40"/>
      <c r="H810" s="51">
        <f t="shared" si="12"/>
        <v>278740.59000000008</v>
      </c>
      <c r="I810" s="44"/>
    </row>
    <row r="811" spans="1:9" ht="13" x14ac:dyDescent="0.3">
      <c r="A811" s="43">
        <v>42310</v>
      </c>
      <c r="B811" s="44"/>
      <c r="C811" s="44"/>
      <c r="D811" s="65">
        <v>10</v>
      </c>
      <c r="E811" s="5" t="s">
        <v>315</v>
      </c>
      <c r="F811" s="40"/>
      <c r="H811" s="51">
        <f t="shared" si="12"/>
        <v>278750.59000000008</v>
      </c>
      <c r="I811" s="44"/>
    </row>
    <row r="812" spans="1:9" ht="13" x14ac:dyDescent="0.3">
      <c r="A812" s="43" t="s">
        <v>697</v>
      </c>
      <c r="B812" s="44"/>
      <c r="C812" s="44"/>
      <c r="D812" s="65">
        <v>365</v>
      </c>
      <c r="E812" s="5" t="s">
        <v>572</v>
      </c>
      <c r="F812" s="40"/>
      <c r="H812" s="51">
        <f t="shared" si="12"/>
        <v>279115.59000000008</v>
      </c>
      <c r="I812" s="44"/>
    </row>
    <row r="813" spans="1:9" ht="13" x14ac:dyDescent="0.3">
      <c r="A813" s="43" t="s">
        <v>698</v>
      </c>
      <c r="B813" s="44"/>
      <c r="C813" s="44"/>
      <c r="D813" s="65">
        <v>78.2</v>
      </c>
      <c r="E813" s="5" t="s">
        <v>703</v>
      </c>
      <c r="F813" s="40"/>
      <c r="H813" s="51">
        <f t="shared" si="12"/>
        <v>279193.7900000001</v>
      </c>
      <c r="I813" s="44"/>
    </row>
    <row r="814" spans="1:9" ht="13" x14ac:dyDescent="0.3">
      <c r="A814" s="43" t="s">
        <v>699</v>
      </c>
      <c r="B814" s="44"/>
      <c r="C814" s="44"/>
      <c r="D814" s="65">
        <v>10</v>
      </c>
      <c r="E814" s="5" t="s">
        <v>455</v>
      </c>
      <c r="F814" s="40"/>
      <c r="H814" s="51">
        <f t="shared" si="12"/>
        <v>279203.7900000001</v>
      </c>
      <c r="I814" s="44"/>
    </row>
    <row r="815" spans="1:9" ht="13" x14ac:dyDescent="0.3">
      <c r="A815" s="43" t="s">
        <v>711</v>
      </c>
      <c r="B815" s="44"/>
      <c r="C815" s="44"/>
      <c r="D815" s="65">
        <v>10</v>
      </c>
      <c r="E815" s="5" t="s">
        <v>315</v>
      </c>
      <c r="F815" s="40"/>
      <c r="H815" s="51">
        <f t="shared" si="12"/>
        <v>279213.7900000001</v>
      </c>
      <c r="I815" s="44"/>
    </row>
    <row r="816" spans="1:9" ht="13" x14ac:dyDescent="0.3">
      <c r="A816" s="43">
        <v>42016</v>
      </c>
      <c r="B816" s="44"/>
      <c r="C816" s="44"/>
      <c r="D816" s="65">
        <v>10</v>
      </c>
      <c r="E816" s="5" t="s">
        <v>325</v>
      </c>
      <c r="F816" s="40"/>
      <c r="H816" s="51">
        <f t="shared" si="12"/>
        <v>279223.7900000001</v>
      </c>
      <c r="I816" s="44"/>
    </row>
    <row r="817" spans="1:10" ht="13" x14ac:dyDescent="0.3">
      <c r="A817" s="43">
        <v>42016</v>
      </c>
      <c r="B817" s="44"/>
      <c r="C817" s="44"/>
      <c r="D817" s="65">
        <v>10</v>
      </c>
      <c r="E817" s="5" t="s">
        <v>661</v>
      </c>
      <c r="F817" s="40"/>
      <c r="H817" s="51">
        <f t="shared" si="12"/>
        <v>279233.7900000001</v>
      </c>
      <c r="I817" s="44"/>
    </row>
    <row r="818" spans="1:10" ht="13" x14ac:dyDescent="0.3">
      <c r="A818" s="43">
        <v>42106</v>
      </c>
      <c r="B818" s="44"/>
      <c r="C818" s="44"/>
      <c r="D818" s="65">
        <v>15</v>
      </c>
      <c r="E818" s="5" t="s">
        <v>362</v>
      </c>
      <c r="F818" s="40"/>
      <c r="H818" s="51">
        <f t="shared" si="12"/>
        <v>279248.7900000001</v>
      </c>
      <c r="I818" s="44"/>
    </row>
    <row r="819" spans="1:10" ht="13" x14ac:dyDescent="0.3">
      <c r="A819" s="43" t="s">
        <v>712</v>
      </c>
      <c r="B819" s="44"/>
      <c r="C819" s="44"/>
      <c r="D819" s="65">
        <v>330.02</v>
      </c>
      <c r="E819" s="5" t="s">
        <v>481</v>
      </c>
      <c r="F819" s="40"/>
      <c r="H819" s="51">
        <f t="shared" si="12"/>
        <v>279578.81000000011</v>
      </c>
      <c r="I819" s="44"/>
    </row>
    <row r="820" spans="1:10" ht="13" x14ac:dyDescent="0.3">
      <c r="A820" s="43" t="s">
        <v>713</v>
      </c>
      <c r="B820" s="44"/>
      <c r="C820" s="44"/>
      <c r="D820" s="65">
        <v>10</v>
      </c>
      <c r="E820" s="5" t="s">
        <v>455</v>
      </c>
      <c r="F820" s="40"/>
      <c r="H820" s="51">
        <f t="shared" si="12"/>
        <v>279588.81000000011</v>
      </c>
      <c r="I820" s="44"/>
    </row>
    <row r="821" spans="1:10" ht="13" x14ac:dyDescent="0.3">
      <c r="A821" s="43">
        <v>42361</v>
      </c>
      <c r="B821" s="44"/>
      <c r="C821" s="44"/>
      <c r="D821" s="65">
        <v>100</v>
      </c>
      <c r="E821" s="5" t="s">
        <v>376</v>
      </c>
      <c r="F821" s="40"/>
      <c r="H821" s="51">
        <f t="shared" si="12"/>
        <v>279688.81000000011</v>
      </c>
      <c r="I821" s="44"/>
    </row>
    <row r="822" spans="1:10" ht="13" x14ac:dyDescent="0.3">
      <c r="A822" s="43">
        <v>42361</v>
      </c>
      <c r="B822" s="44"/>
      <c r="C822" s="44"/>
      <c r="D822" s="65">
        <v>50</v>
      </c>
      <c r="E822" s="5" t="s">
        <v>718</v>
      </c>
      <c r="F822" s="40"/>
      <c r="H822" s="51">
        <f t="shared" si="12"/>
        <v>279738.81000000011</v>
      </c>
      <c r="I822" s="44"/>
    </row>
    <row r="823" spans="1:10" ht="13" x14ac:dyDescent="0.3">
      <c r="A823" s="43">
        <v>42362</v>
      </c>
      <c r="B823" s="44"/>
      <c r="C823" s="44"/>
      <c r="D823" s="65">
        <v>25</v>
      </c>
      <c r="E823" s="5" t="s">
        <v>719</v>
      </c>
      <c r="F823" s="40"/>
      <c r="H823" s="51">
        <f t="shared" si="12"/>
        <v>279763.81000000011</v>
      </c>
      <c r="I823" s="44"/>
    </row>
    <row r="824" spans="1:10" ht="13" x14ac:dyDescent="0.3">
      <c r="A824" s="43">
        <v>42363</v>
      </c>
      <c r="B824" s="44"/>
      <c r="C824" s="44"/>
      <c r="D824" s="65">
        <v>45</v>
      </c>
      <c r="E824" s="5" t="s">
        <v>720</v>
      </c>
      <c r="F824" s="40"/>
      <c r="H824" s="51">
        <f t="shared" si="12"/>
        <v>279808.81000000011</v>
      </c>
      <c r="I824" s="44"/>
    </row>
    <row r="825" spans="1:10" ht="13" x14ac:dyDescent="0.3">
      <c r="A825" s="43">
        <v>42368</v>
      </c>
      <c r="B825" s="44"/>
      <c r="C825" s="44"/>
      <c r="D825" s="65">
        <v>10</v>
      </c>
      <c r="E825" s="5" t="s">
        <v>721</v>
      </c>
      <c r="F825" s="40"/>
      <c r="H825" s="51">
        <f t="shared" si="12"/>
        <v>279818.81000000011</v>
      </c>
      <c r="I825" s="44"/>
    </row>
    <row r="826" spans="1:10" ht="13" x14ac:dyDescent="0.3">
      <c r="A826" s="43">
        <v>42368</v>
      </c>
      <c r="B826" s="44"/>
      <c r="C826" s="44"/>
      <c r="D826" s="65">
        <v>500</v>
      </c>
      <c r="E826" s="5" t="s">
        <v>654</v>
      </c>
      <c r="F826" s="40"/>
      <c r="H826" s="51">
        <f t="shared" si="12"/>
        <v>280318.81000000011</v>
      </c>
      <c r="I826" s="44"/>
    </row>
    <row r="827" spans="1:10" ht="13" x14ac:dyDescent="0.3">
      <c r="A827" s="43">
        <v>42369</v>
      </c>
      <c r="B827" s="44"/>
      <c r="C827" s="44"/>
      <c r="D827" s="65">
        <v>10</v>
      </c>
      <c r="E827" s="5" t="s">
        <v>315</v>
      </c>
      <c r="F827" s="40"/>
      <c r="H827" s="51">
        <f t="shared" si="12"/>
        <v>280328.81000000011</v>
      </c>
      <c r="I827" s="44"/>
    </row>
    <row r="828" spans="1:10" ht="13" x14ac:dyDescent="0.3">
      <c r="A828" s="43">
        <v>42369</v>
      </c>
      <c r="B828" s="44"/>
      <c r="C828" s="44"/>
      <c r="D828" s="65">
        <v>50</v>
      </c>
      <c r="E828" s="5" t="s">
        <v>724</v>
      </c>
      <c r="F828" s="40"/>
      <c r="H828" s="51">
        <f t="shared" si="12"/>
        <v>280378.81000000011</v>
      </c>
      <c r="I828" s="44"/>
    </row>
    <row r="829" spans="1:10" ht="13" x14ac:dyDescent="0.3">
      <c r="A829" s="43">
        <v>42373</v>
      </c>
      <c r="B829" s="44"/>
      <c r="C829" s="44"/>
      <c r="D829" s="65">
        <v>10</v>
      </c>
      <c r="E829" s="5" t="s">
        <v>661</v>
      </c>
      <c r="F829" s="40"/>
      <c r="H829" s="51">
        <f t="shared" si="12"/>
        <v>280388.81000000011</v>
      </c>
      <c r="I829" s="44"/>
    </row>
    <row r="830" spans="1:10" ht="13" x14ac:dyDescent="0.3">
      <c r="A830" s="43">
        <v>42373</v>
      </c>
      <c r="B830" s="44"/>
      <c r="C830" s="44"/>
      <c r="D830" s="65">
        <v>10</v>
      </c>
      <c r="E830" s="5" t="s">
        <v>325</v>
      </c>
      <c r="F830" s="40"/>
      <c r="H830" s="51">
        <f t="shared" si="12"/>
        <v>280398.81000000011</v>
      </c>
      <c r="I830" s="44"/>
    </row>
    <row r="831" spans="1:10" ht="13" x14ac:dyDescent="0.3">
      <c r="A831" s="43">
        <v>42375</v>
      </c>
      <c r="B831" s="44"/>
      <c r="C831" s="44"/>
      <c r="D831" s="65">
        <v>100</v>
      </c>
      <c r="E831" s="5" t="s">
        <v>725</v>
      </c>
      <c r="F831" s="40"/>
      <c r="H831" s="51">
        <f t="shared" si="12"/>
        <v>280498.81000000011</v>
      </c>
      <c r="I831" s="44"/>
      <c r="J831" s="17"/>
    </row>
    <row r="832" spans="1:10" ht="13" x14ac:dyDescent="0.3">
      <c r="A832" s="43">
        <v>42376</v>
      </c>
      <c r="B832" s="44"/>
      <c r="C832" s="44"/>
      <c r="D832" s="65">
        <v>10</v>
      </c>
      <c r="E832" s="5" t="s">
        <v>455</v>
      </c>
      <c r="F832" s="40"/>
      <c r="H832" s="51">
        <f t="shared" si="12"/>
        <v>280508.81000000011</v>
      </c>
      <c r="I832" s="44"/>
    </row>
    <row r="833" spans="1:9" ht="13" x14ac:dyDescent="0.3">
      <c r="A833" s="43">
        <v>42396</v>
      </c>
      <c r="B833" s="44"/>
      <c r="C833" s="44"/>
      <c r="D833" s="65">
        <v>750</v>
      </c>
      <c r="E833" s="5" t="s">
        <v>727</v>
      </c>
      <c r="F833" s="40"/>
      <c r="H833" s="51">
        <f t="shared" si="12"/>
        <v>281258.81000000011</v>
      </c>
      <c r="I833" s="44"/>
    </row>
    <row r="834" spans="1:9" ht="13" x14ac:dyDescent="0.3">
      <c r="A834" s="43">
        <v>42401</v>
      </c>
      <c r="B834" s="44"/>
      <c r="C834" s="44"/>
      <c r="D834" s="65">
        <v>10</v>
      </c>
      <c r="E834" s="5" t="s">
        <v>315</v>
      </c>
      <c r="F834" s="40"/>
      <c r="H834" s="51">
        <f t="shared" si="12"/>
        <v>281268.81000000011</v>
      </c>
      <c r="I834" s="44"/>
    </row>
    <row r="835" spans="1:9" ht="13" x14ac:dyDescent="0.3">
      <c r="A835" s="43">
        <v>42401</v>
      </c>
      <c r="B835" s="44"/>
      <c r="C835" s="44"/>
      <c r="D835" s="65">
        <v>10</v>
      </c>
      <c r="E835" s="5" t="s">
        <v>661</v>
      </c>
      <c r="F835" s="40"/>
      <c r="H835" s="51">
        <f t="shared" ref="H835:H902" si="13">+H834+D835</f>
        <v>281278.81000000011</v>
      </c>
      <c r="I835" s="44"/>
    </row>
    <row r="836" spans="1:9" ht="13" x14ac:dyDescent="0.3">
      <c r="A836" s="43">
        <v>42401</v>
      </c>
      <c r="B836" s="44"/>
      <c r="C836" s="44"/>
      <c r="D836" s="65">
        <v>10</v>
      </c>
      <c r="E836" s="5" t="s">
        <v>325</v>
      </c>
      <c r="F836" s="40"/>
      <c r="H836" s="51">
        <f t="shared" si="13"/>
        <v>281288.81000000011</v>
      </c>
      <c r="I836" s="44"/>
    </row>
    <row r="837" spans="1:9" ht="13" x14ac:dyDescent="0.3">
      <c r="A837" s="43">
        <v>42401</v>
      </c>
      <c r="B837" s="44"/>
      <c r="C837" s="44"/>
      <c r="D837" s="65">
        <v>200</v>
      </c>
      <c r="E837" s="5" t="s">
        <v>455</v>
      </c>
      <c r="F837" s="40"/>
      <c r="H837" s="51">
        <f t="shared" si="13"/>
        <v>281488.81000000011</v>
      </c>
      <c r="I837" s="44"/>
    </row>
    <row r="838" spans="1:9" ht="13" x14ac:dyDescent="0.3">
      <c r="A838" s="43">
        <v>42422</v>
      </c>
      <c r="B838" s="44"/>
      <c r="C838" s="44"/>
      <c r="D838" s="65">
        <v>10</v>
      </c>
      <c r="E838" s="5" t="s">
        <v>455</v>
      </c>
      <c r="F838" s="40"/>
      <c r="H838" s="51">
        <f t="shared" si="13"/>
        <v>281498.81000000011</v>
      </c>
      <c r="I838" s="44"/>
    </row>
    <row r="839" spans="1:9" ht="13" x14ac:dyDescent="0.3">
      <c r="A839" s="43">
        <v>42426</v>
      </c>
      <c r="B839" s="44"/>
      <c r="C839" s="44"/>
      <c r="D839" s="65">
        <v>15</v>
      </c>
      <c r="E839" s="5" t="s">
        <v>362</v>
      </c>
      <c r="F839" s="40"/>
      <c r="H839" s="51">
        <f t="shared" si="13"/>
        <v>281513.81000000011</v>
      </c>
      <c r="I839" s="44"/>
    </row>
    <row r="840" spans="1:9" ht="13" x14ac:dyDescent="0.3">
      <c r="A840" s="43">
        <v>42429</v>
      </c>
      <c r="B840" s="44"/>
      <c r="C840" s="44"/>
      <c r="D840" s="65">
        <v>10</v>
      </c>
      <c r="E840" s="5" t="s">
        <v>315</v>
      </c>
      <c r="F840" s="40"/>
      <c r="H840" s="51">
        <f t="shared" si="13"/>
        <v>281523.81000000011</v>
      </c>
      <c r="I840" s="44"/>
    </row>
    <row r="841" spans="1:9" ht="13" x14ac:dyDescent="0.3">
      <c r="A841" s="43">
        <v>42430</v>
      </c>
      <c r="B841" s="44"/>
      <c r="C841" s="44"/>
      <c r="D841" s="65">
        <v>10</v>
      </c>
      <c r="E841" s="5" t="s">
        <v>662</v>
      </c>
      <c r="F841" s="40"/>
      <c r="H841" s="51">
        <f t="shared" si="13"/>
        <v>281533.81000000011</v>
      </c>
      <c r="I841" s="44"/>
    </row>
    <row r="842" spans="1:9" ht="13" x14ac:dyDescent="0.3">
      <c r="A842" s="43">
        <v>42430</v>
      </c>
      <c r="B842" s="44"/>
      <c r="C842" s="44"/>
      <c r="D842" s="65">
        <v>10</v>
      </c>
      <c r="E842" s="5" t="s">
        <v>325</v>
      </c>
      <c r="F842" s="40"/>
      <c r="H842" s="51">
        <f t="shared" si="13"/>
        <v>281543.81000000011</v>
      </c>
      <c r="I842" s="44"/>
    </row>
    <row r="843" spans="1:9" ht="13" x14ac:dyDescent="0.3">
      <c r="A843" s="43">
        <v>42450</v>
      </c>
      <c r="B843" s="44"/>
      <c r="C843" s="44"/>
      <c r="D843" s="65">
        <v>10</v>
      </c>
      <c r="E843" s="5" t="s">
        <v>455</v>
      </c>
      <c r="F843" s="40"/>
      <c r="H843" s="51">
        <f t="shared" si="13"/>
        <v>281553.81000000011</v>
      </c>
      <c r="I843" s="44"/>
    </row>
    <row r="844" spans="1:9" ht="13" x14ac:dyDescent="0.3">
      <c r="A844" s="43">
        <v>42458</v>
      </c>
      <c r="B844" s="44"/>
      <c r="C844" s="44"/>
      <c r="D844" s="65">
        <v>15</v>
      </c>
      <c r="E844" s="5" t="s">
        <v>362</v>
      </c>
      <c r="F844" s="40"/>
      <c r="H844" s="51">
        <f t="shared" si="13"/>
        <v>281568.81000000011</v>
      </c>
      <c r="I844" s="44"/>
    </row>
    <row r="845" spans="1:9" ht="13" x14ac:dyDescent="0.3">
      <c r="A845" s="43">
        <v>42460</v>
      </c>
      <c r="B845" s="44"/>
      <c r="C845" s="44"/>
      <c r="D845" s="65">
        <v>10</v>
      </c>
      <c r="E845" s="5" t="s">
        <v>315</v>
      </c>
      <c r="F845" s="40"/>
      <c r="H845" s="51">
        <f t="shared" si="13"/>
        <v>281578.81000000011</v>
      </c>
      <c r="I845" s="44"/>
    </row>
    <row r="846" spans="1:9" ht="13" x14ac:dyDescent="0.3">
      <c r="A846" s="43">
        <v>42461</v>
      </c>
      <c r="B846" s="44"/>
      <c r="C846" s="44"/>
      <c r="D846" s="65">
        <v>10</v>
      </c>
      <c r="E846" s="5" t="s">
        <v>325</v>
      </c>
      <c r="F846" s="40"/>
      <c r="H846" s="51">
        <f t="shared" si="13"/>
        <v>281588.81000000011</v>
      </c>
      <c r="I846" s="44"/>
    </row>
    <row r="847" spans="1:9" ht="13" x14ac:dyDescent="0.3">
      <c r="A847" s="43">
        <v>42461</v>
      </c>
      <c r="B847" s="44"/>
      <c r="C847" s="44"/>
      <c r="D847" s="65">
        <v>10</v>
      </c>
      <c r="E847" s="5" t="s">
        <v>661</v>
      </c>
      <c r="F847" s="40"/>
      <c r="H847" s="51">
        <f t="shared" si="13"/>
        <v>281598.81000000011</v>
      </c>
      <c r="I847" s="44"/>
    </row>
    <row r="848" spans="1:9" ht="13" x14ac:dyDescent="0.3">
      <c r="A848" s="43">
        <v>42464</v>
      </c>
      <c r="B848" s="44"/>
      <c r="C848" s="44"/>
      <c r="D848" s="65">
        <v>50</v>
      </c>
      <c r="E848" s="5" t="s">
        <v>728</v>
      </c>
      <c r="F848" s="40"/>
      <c r="H848" s="51">
        <f t="shared" si="13"/>
        <v>281648.81000000011</v>
      </c>
      <c r="I848" s="44"/>
    </row>
    <row r="849" spans="1:9" ht="13" x14ac:dyDescent="0.3">
      <c r="A849" s="43">
        <v>42471</v>
      </c>
      <c r="B849" s="44"/>
      <c r="C849" s="44"/>
      <c r="D849" s="65">
        <v>150</v>
      </c>
      <c r="E849" s="5" t="s">
        <v>506</v>
      </c>
      <c r="F849" s="40"/>
      <c r="H849" s="51">
        <f t="shared" si="13"/>
        <v>281798.81000000011</v>
      </c>
      <c r="I849" s="44"/>
    </row>
    <row r="850" spans="1:9" ht="13" x14ac:dyDescent="0.3">
      <c r="A850" s="43">
        <v>42478</v>
      </c>
      <c r="B850" s="44"/>
      <c r="C850" s="44"/>
      <c r="D850" s="65">
        <v>2300</v>
      </c>
      <c r="E850" s="5" t="s">
        <v>305</v>
      </c>
      <c r="F850" s="40"/>
      <c r="H850" s="51">
        <f t="shared" si="13"/>
        <v>284098.81000000011</v>
      </c>
      <c r="I850" s="44"/>
    </row>
    <row r="851" spans="1:9" ht="13" x14ac:dyDescent="0.3">
      <c r="A851" s="43">
        <v>42479</v>
      </c>
      <c r="B851" s="44"/>
      <c r="C851" s="44"/>
      <c r="D851" s="65">
        <v>60</v>
      </c>
      <c r="E851" s="5" t="s">
        <v>523</v>
      </c>
      <c r="F851" s="40"/>
      <c r="H851" s="51">
        <f t="shared" si="13"/>
        <v>284158.81000000011</v>
      </c>
      <c r="I851" s="44"/>
    </row>
    <row r="852" spans="1:9" ht="13" x14ac:dyDescent="0.3">
      <c r="A852" s="43">
        <v>42481</v>
      </c>
      <c r="B852" s="44"/>
      <c r="C852" s="44"/>
      <c r="D852" s="65">
        <v>10</v>
      </c>
      <c r="E852" s="5" t="s">
        <v>455</v>
      </c>
      <c r="F852" s="40"/>
      <c r="H852" s="51">
        <f t="shared" si="13"/>
        <v>284168.81000000011</v>
      </c>
      <c r="I852" s="44"/>
    </row>
    <row r="853" spans="1:9" ht="13" x14ac:dyDescent="0.3">
      <c r="A853" s="43">
        <v>42482</v>
      </c>
      <c r="B853" s="44"/>
      <c r="C853" s="44"/>
      <c r="D853" s="65">
        <v>39.1</v>
      </c>
      <c r="E853" s="5" t="s">
        <v>703</v>
      </c>
      <c r="F853" s="40"/>
      <c r="H853" s="51">
        <f t="shared" si="13"/>
        <v>284207.91000000009</v>
      </c>
      <c r="I853" s="44"/>
    </row>
    <row r="854" spans="1:9" ht="13" x14ac:dyDescent="0.3">
      <c r="A854" s="43">
        <v>42485</v>
      </c>
      <c r="B854" s="44"/>
      <c r="C854" s="44"/>
      <c r="D854" s="65">
        <v>25</v>
      </c>
      <c r="E854" s="5" t="s">
        <v>668</v>
      </c>
      <c r="F854" s="40"/>
      <c r="H854" s="51">
        <f t="shared" si="13"/>
        <v>284232.91000000009</v>
      </c>
      <c r="I854" s="44"/>
    </row>
    <row r="855" spans="1:9" ht="13" x14ac:dyDescent="0.3">
      <c r="A855" s="43">
        <v>42492</v>
      </c>
      <c r="B855" s="44"/>
      <c r="C855" s="44"/>
      <c r="D855" s="65">
        <v>10</v>
      </c>
      <c r="E855" s="5" t="s">
        <v>315</v>
      </c>
      <c r="F855" s="40"/>
      <c r="H855" s="51">
        <f t="shared" si="13"/>
        <v>284242.91000000009</v>
      </c>
      <c r="I855" s="44"/>
    </row>
    <row r="856" spans="1:9" ht="13" x14ac:dyDescent="0.3">
      <c r="A856" s="43">
        <v>42492</v>
      </c>
      <c r="B856" s="44"/>
      <c r="C856" s="44"/>
      <c r="D856" s="65">
        <v>10</v>
      </c>
      <c r="E856" s="5" t="s">
        <v>325</v>
      </c>
      <c r="F856" s="40"/>
      <c r="H856" s="51">
        <f t="shared" si="13"/>
        <v>284252.91000000009</v>
      </c>
      <c r="I856" s="44"/>
    </row>
    <row r="857" spans="1:9" ht="13" x14ac:dyDescent="0.3">
      <c r="A857" s="43">
        <v>42492</v>
      </c>
      <c r="B857" s="44"/>
      <c r="C857" s="44"/>
      <c r="D857" s="65">
        <v>10</v>
      </c>
      <c r="E857" s="5" t="s">
        <v>661</v>
      </c>
      <c r="F857" s="40"/>
      <c r="H857" s="51">
        <f t="shared" si="13"/>
        <v>284262.91000000009</v>
      </c>
      <c r="I857" s="44"/>
    </row>
    <row r="858" spans="1:9" ht="13" x14ac:dyDescent="0.3">
      <c r="A858" s="43">
        <v>42506</v>
      </c>
      <c r="B858" s="44"/>
      <c r="C858" s="44"/>
      <c r="D858" s="65">
        <v>12.5</v>
      </c>
      <c r="E858" s="5" t="s">
        <v>731</v>
      </c>
      <c r="F858" s="40"/>
      <c r="H858" s="51">
        <f t="shared" si="13"/>
        <v>284275.41000000009</v>
      </c>
      <c r="I858" s="44"/>
    </row>
    <row r="859" spans="1:9" ht="13" x14ac:dyDescent="0.3">
      <c r="A859" s="43">
        <v>42513</v>
      </c>
      <c r="B859" s="44"/>
      <c r="C859" s="44"/>
      <c r="D859" s="65">
        <v>10</v>
      </c>
      <c r="E859" s="5" t="s">
        <v>455</v>
      </c>
      <c r="F859" s="40"/>
      <c r="H859" s="51">
        <f t="shared" si="13"/>
        <v>284285.41000000009</v>
      </c>
      <c r="I859" s="44"/>
    </row>
    <row r="860" spans="1:9" ht="13" x14ac:dyDescent="0.3">
      <c r="A860" s="43">
        <v>42516</v>
      </c>
      <c r="B860" s="44"/>
      <c r="C860" s="44"/>
      <c r="D860" s="65">
        <v>60</v>
      </c>
      <c r="E860" s="5" t="s">
        <v>352</v>
      </c>
      <c r="F860" s="40"/>
      <c r="H860" s="51">
        <f t="shared" si="13"/>
        <v>284345.41000000009</v>
      </c>
      <c r="I860" s="44"/>
    </row>
    <row r="861" spans="1:9" ht="13" x14ac:dyDescent="0.3">
      <c r="A861" s="43">
        <v>42521</v>
      </c>
      <c r="B861" s="44"/>
      <c r="C861" s="44"/>
      <c r="D861" s="65">
        <v>10</v>
      </c>
      <c r="E861" s="5" t="s">
        <v>315</v>
      </c>
      <c r="F861" s="40"/>
      <c r="H861" s="51">
        <f t="shared" si="13"/>
        <v>284355.41000000009</v>
      </c>
      <c r="I861" s="44"/>
    </row>
    <row r="862" spans="1:9" ht="13" x14ac:dyDescent="0.3">
      <c r="A862" s="43">
        <v>42522</v>
      </c>
      <c r="B862" s="44"/>
      <c r="C862" s="44"/>
      <c r="D862" s="65">
        <v>10</v>
      </c>
      <c r="E862" s="5" t="s">
        <v>325</v>
      </c>
      <c r="F862" s="40"/>
      <c r="H862" s="51">
        <f t="shared" si="13"/>
        <v>284365.41000000009</v>
      </c>
      <c r="I862" s="44"/>
    </row>
    <row r="863" spans="1:9" ht="13" x14ac:dyDescent="0.3">
      <c r="A863" s="43">
        <v>42522</v>
      </c>
      <c r="B863" s="44"/>
      <c r="C863" s="44"/>
      <c r="D863" s="65">
        <v>10</v>
      </c>
      <c r="E863" s="5" t="s">
        <v>661</v>
      </c>
      <c r="F863" s="40"/>
      <c r="H863" s="51">
        <f t="shared" si="13"/>
        <v>284375.41000000009</v>
      </c>
      <c r="I863" s="44"/>
    </row>
    <row r="864" spans="1:9" ht="13" x14ac:dyDescent="0.3">
      <c r="A864" s="43">
        <v>42535</v>
      </c>
      <c r="B864" s="44"/>
      <c r="C864" s="44"/>
      <c r="D864" s="65">
        <v>2925</v>
      </c>
      <c r="E864" s="5" t="s">
        <v>732</v>
      </c>
      <c r="F864" s="40"/>
      <c r="H864" s="51">
        <f t="shared" si="13"/>
        <v>287300.41000000009</v>
      </c>
      <c r="I864" s="44"/>
    </row>
    <row r="865" spans="1:9" ht="13" x14ac:dyDescent="0.3">
      <c r="A865" s="43">
        <v>42535</v>
      </c>
      <c r="B865" s="44"/>
      <c r="C865" s="44"/>
      <c r="D865" s="65">
        <v>15</v>
      </c>
      <c r="E865" s="5" t="s">
        <v>362</v>
      </c>
      <c r="F865" s="40"/>
      <c r="H865" s="51">
        <f t="shared" si="13"/>
        <v>287315.41000000009</v>
      </c>
      <c r="I865" s="44"/>
    </row>
    <row r="866" spans="1:9" ht="13" x14ac:dyDescent="0.3">
      <c r="A866" s="43">
        <v>42535</v>
      </c>
      <c r="B866" s="44"/>
      <c r="C866" s="44"/>
      <c r="D866" s="65">
        <v>500</v>
      </c>
      <c r="E866" s="5" t="s">
        <v>292</v>
      </c>
      <c r="F866" s="40"/>
      <c r="H866" s="51">
        <f t="shared" si="13"/>
        <v>287815.41000000009</v>
      </c>
      <c r="I866" s="44"/>
    </row>
    <row r="867" spans="1:9" ht="13" x14ac:dyDescent="0.3">
      <c r="A867" s="43">
        <v>42538</v>
      </c>
      <c r="B867" s="44"/>
      <c r="C867" s="44"/>
      <c r="D867" s="65">
        <v>1602</v>
      </c>
      <c r="E867" s="5" t="s">
        <v>732</v>
      </c>
      <c r="F867" s="40"/>
      <c r="H867" s="51">
        <f t="shared" si="13"/>
        <v>289417.41000000009</v>
      </c>
      <c r="I867" s="44"/>
    </row>
    <row r="868" spans="1:9" ht="13" x14ac:dyDescent="0.3">
      <c r="A868" s="43">
        <v>42542</v>
      </c>
      <c r="B868" s="44"/>
      <c r="C868" s="44"/>
      <c r="D868" s="65">
        <v>10</v>
      </c>
      <c r="E868" s="5" t="s">
        <v>455</v>
      </c>
      <c r="F868" s="40"/>
      <c r="H868" s="51">
        <f t="shared" si="13"/>
        <v>289427.41000000009</v>
      </c>
      <c r="I868" s="44"/>
    </row>
    <row r="869" spans="1:9" ht="13" x14ac:dyDescent="0.3">
      <c r="A869" s="43">
        <v>42551</v>
      </c>
      <c r="B869" s="44"/>
      <c r="C869" s="44"/>
      <c r="D869" s="65">
        <v>10</v>
      </c>
      <c r="E869" s="5" t="s">
        <v>315</v>
      </c>
      <c r="F869" s="40"/>
      <c r="H869" s="51">
        <f t="shared" si="13"/>
        <v>289437.41000000009</v>
      </c>
      <c r="I869" s="44"/>
    </row>
    <row r="870" spans="1:9" ht="13" x14ac:dyDescent="0.3">
      <c r="A870" s="43">
        <v>42551</v>
      </c>
      <c r="B870" s="44"/>
      <c r="C870" s="44"/>
      <c r="D870" s="65">
        <v>200</v>
      </c>
      <c r="E870" s="5" t="s">
        <v>244</v>
      </c>
      <c r="F870" s="40"/>
      <c r="H870" s="51">
        <f t="shared" si="13"/>
        <v>289637.41000000009</v>
      </c>
      <c r="I870" s="44"/>
    </row>
    <row r="871" spans="1:9" ht="13" x14ac:dyDescent="0.3">
      <c r="A871" s="43">
        <v>42552</v>
      </c>
      <c r="B871" s="44"/>
      <c r="C871" s="44"/>
      <c r="D871" s="65">
        <v>10</v>
      </c>
      <c r="E871" s="5" t="s">
        <v>325</v>
      </c>
      <c r="F871" s="40"/>
      <c r="H871" s="51">
        <f t="shared" si="13"/>
        <v>289647.41000000009</v>
      </c>
      <c r="I871" s="44"/>
    </row>
    <row r="872" spans="1:9" ht="13" x14ac:dyDescent="0.3">
      <c r="A872" s="43">
        <v>42552</v>
      </c>
      <c r="B872" s="44"/>
      <c r="C872" s="44"/>
      <c r="D872" s="65">
        <v>10</v>
      </c>
      <c r="E872" s="5" t="s">
        <v>662</v>
      </c>
      <c r="F872" s="40"/>
      <c r="H872" s="51">
        <f t="shared" si="13"/>
        <v>289657.41000000009</v>
      </c>
      <c r="I872" s="44"/>
    </row>
    <row r="873" spans="1:9" ht="13" x14ac:dyDescent="0.3">
      <c r="A873" s="43">
        <v>42555</v>
      </c>
      <c r="B873" s="44"/>
      <c r="C873" s="44"/>
      <c r="D873" s="65">
        <v>398.17</v>
      </c>
      <c r="E873" s="5" t="s">
        <v>734</v>
      </c>
      <c r="F873" s="40"/>
      <c r="H873" s="51">
        <f t="shared" si="13"/>
        <v>290055.58000000007</v>
      </c>
      <c r="I873" s="44"/>
    </row>
    <row r="874" spans="1:9" ht="13" x14ac:dyDescent="0.3">
      <c r="A874" s="43">
        <v>42555</v>
      </c>
      <c r="B874" s="44"/>
      <c r="C874" s="44"/>
      <c r="D874" s="65">
        <v>25</v>
      </c>
      <c r="E874" s="5" t="s">
        <v>734</v>
      </c>
      <c r="F874" s="40"/>
      <c r="H874" s="51">
        <f t="shared" si="13"/>
        <v>290080.58000000007</v>
      </c>
      <c r="I874" s="44"/>
    </row>
    <row r="875" spans="1:9" ht="13" x14ac:dyDescent="0.3">
      <c r="A875" s="2">
        <v>42572</v>
      </c>
      <c r="B875" s="44"/>
      <c r="C875" s="44"/>
      <c r="D875" s="65">
        <v>10</v>
      </c>
      <c r="E875" s="5" t="s">
        <v>619</v>
      </c>
      <c r="F875" s="40"/>
      <c r="H875" s="51">
        <f t="shared" si="13"/>
        <v>290090.58000000007</v>
      </c>
      <c r="I875" s="44"/>
    </row>
    <row r="876" spans="1:9" ht="13" x14ac:dyDescent="0.3">
      <c r="A876" s="43">
        <v>42576</v>
      </c>
      <c r="B876" s="44"/>
      <c r="C876" s="44"/>
      <c r="D876" s="65">
        <v>15</v>
      </c>
      <c r="E876" s="5" t="s">
        <v>362</v>
      </c>
      <c r="F876" s="40"/>
      <c r="H876" s="51">
        <f t="shared" si="13"/>
        <v>290105.58000000007</v>
      </c>
      <c r="I876" s="44"/>
    </row>
    <row r="877" spans="1:9" ht="13" x14ac:dyDescent="0.3">
      <c r="A877" s="43">
        <v>42583</v>
      </c>
      <c r="B877" s="44"/>
      <c r="C877" s="44"/>
      <c r="D877" s="65">
        <v>10</v>
      </c>
      <c r="E877" s="5" t="s">
        <v>315</v>
      </c>
      <c r="F877" s="40"/>
      <c r="H877" s="51">
        <f t="shared" si="13"/>
        <v>290115.58000000007</v>
      </c>
      <c r="I877" s="44"/>
    </row>
    <row r="878" spans="1:9" ht="13" x14ac:dyDescent="0.3">
      <c r="A878" s="43">
        <v>42583</v>
      </c>
      <c r="B878" s="44"/>
      <c r="C878" s="44"/>
      <c r="D878" s="65">
        <v>10</v>
      </c>
      <c r="E878" s="5" t="s">
        <v>325</v>
      </c>
      <c r="F878" s="40"/>
      <c r="H878" s="51">
        <f t="shared" si="13"/>
        <v>290125.58000000007</v>
      </c>
      <c r="I878" s="44"/>
    </row>
    <row r="879" spans="1:9" ht="13" x14ac:dyDescent="0.3">
      <c r="A879" s="43">
        <v>42583</v>
      </c>
      <c r="B879" s="44"/>
      <c r="C879" s="44"/>
      <c r="D879" s="65">
        <v>10</v>
      </c>
      <c r="E879" s="5" t="s">
        <v>662</v>
      </c>
      <c r="F879" s="40"/>
      <c r="H879" s="51">
        <f t="shared" si="13"/>
        <v>290135.58000000007</v>
      </c>
      <c r="I879" s="44"/>
    </row>
    <row r="880" spans="1:9" ht="13" x14ac:dyDescent="0.3">
      <c r="A880" s="43">
        <v>42590</v>
      </c>
      <c r="B880" s="44"/>
      <c r="C880" s="44"/>
      <c r="D880" s="65">
        <v>300</v>
      </c>
      <c r="E880" s="5" t="s">
        <v>455</v>
      </c>
      <c r="F880" s="40"/>
      <c r="H880" s="51">
        <f t="shared" si="13"/>
        <v>290435.58000000007</v>
      </c>
      <c r="I880" s="44"/>
    </row>
    <row r="881" spans="1:9" ht="13" x14ac:dyDescent="0.3">
      <c r="A881" s="43">
        <v>42597</v>
      </c>
      <c r="B881" s="44"/>
      <c r="C881" s="44"/>
      <c r="D881" s="65">
        <v>30</v>
      </c>
      <c r="E881" s="5" t="s">
        <v>742</v>
      </c>
      <c r="F881" s="40"/>
      <c r="H881" s="51">
        <f t="shared" si="13"/>
        <v>290465.58000000007</v>
      </c>
      <c r="I881" s="44"/>
    </row>
    <row r="882" spans="1:9" ht="13" x14ac:dyDescent="0.3">
      <c r="A882" s="43">
        <v>42604</v>
      </c>
      <c r="B882" s="44"/>
      <c r="C882" s="44"/>
      <c r="D882" s="65">
        <v>10</v>
      </c>
      <c r="E882" s="5" t="s">
        <v>455</v>
      </c>
      <c r="F882" s="40"/>
      <c r="H882" s="51">
        <f t="shared" si="13"/>
        <v>290475.58000000007</v>
      </c>
      <c r="I882" s="44"/>
    </row>
    <row r="883" spans="1:9" ht="13" x14ac:dyDescent="0.3">
      <c r="A883" s="43">
        <v>42605</v>
      </c>
      <c r="B883" s="44"/>
      <c r="C883" s="44"/>
      <c r="D883" s="65">
        <v>70</v>
      </c>
      <c r="E883" s="5" t="s">
        <v>739</v>
      </c>
      <c r="F883" s="40"/>
      <c r="H883" s="51">
        <f t="shared" si="13"/>
        <v>290545.58000000007</v>
      </c>
      <c r="I883" s="44"/>
    </row>
    <row r="884" spans="1:9" ht="13" x14ac:dyDescent="0.3">
      <c r="A884" s="43">
        <v>42613</v>
      </c>
      <c r="B884" s="44"/>
      <c r="C884" s="44"/>
      <c r="D884" s="65">
        <v>10</v>
      </c>
      <c r="E884" s="5" t="s">
        <v>315</v>
      </c>
      <c r="F884" s="40"/>
      <c r="H884" s="51">
        <f t="shared" si="13"/>
        <v>290555.58000000007</v>
      </c>
      <c r="I884" s="44"/>
    </row>
    <row r="885" spans="1:9" ht="13" x14ac:dyDescent="0.3">
      <c r="A885" s="43">
        <v>42614</v>
      </c>
      <c r="B885" s="44"/>
      <c r="C885" s="44"/>
      <c r="D885" s="65">
        <v>10</v>
      </c>
      <c r="E885" s="5" t="s">
        <v>325</v>
      </c>
      <c r="F885" s="40"/>
      <c r="H885" s="51">
        <f t="shared" si="13"/>
        <v>290565.58000000007</v>
      </c>
      <c r="I885" s="44"/>
    </row>
    <row r="886" spans="1:9" ht="13" x14ac:dyDescent="0.3">
      <c r="A886" s="43">
        <v>42614</v>
      </c>
      <c r="B886" s="44"/>
      <c r="C886" s="44"/>
      <c r="D886" s="65">
        <v>10</v>
      </c>
      <c r="E886" s="5" t="s">
        <v>661</v>
      </c>
      <c r="F886" s="40"/>
      <c r="H886" s="51">
        <f t="shared" si="13"/>
        <v>290575.58000000007</v>
      </c>
      <c r="I886" s="44"/>
    </row>
    <row r="887" spans="1:9" ht="13" x14ac:dyDescent="0.3">
      <c r="A887" s="43">
        <v>42614</v>
      </c>
      <c r="B887" s="44"/>
      <c r="C887" s="44"/>
      <c r="D887" s="65">
        <v>30</v>
      </c>
      <c r="E887" s="5" t="s">
        <v>352</v>
      </c>
      <c r="F887" s="40"/>
      <c r="H887" s="51">
        <f t="shared" si="13"/>
        <v>290605.58000000007</v>
      </c>
      <c r="I887" s="44"/>
    </row>
    <row r="888" spans="1:9" ht="13" x14ac:dyDescent="0.3">
      <c r="A888" s="43">
        <v>42634</v>
      </c>
      <c r="B888" s="44"/>
      <c r="C888" s="44"/>
      <c r="D888" s="65">
        <v>10</v>
      </c>
      <c r="E888" s="5" t="s">
        <v>455</v>
      </c>
      <c r="F888" s="40"/>
      <c r="H888" s="51">
        <f t="shared" si="13"/>
        <v>290615.58000000007</v>
      </c>
      <c r="I888" s="44"/>
    </row>
    <row r="889" spans="1:9" ht="13" x14ac:dyDescent="0.3">
      <c r="A889" s="43">
        <v>42640</v>
      </c>
      <c r="B889" s="44"/>
      <c r="C889" s="44"/>
      <c r="D889" s="65">
        <v>15</v>
      </c>
      <c r="E889" s="5" t="s">
        <v>362</v>
      </c>
      <c r="F889" s="40"/>
      <c r="H889" s="51">
        <f t="shared" si="13"/>
        <v>290630.58000000007</v>
      </c>
      <c r="I889" s="44"/>
    </row>
    <row r="890" spans="1:9" ht="13" x14ac:dyDescent="0.3">
      <c r="A890" s="43">
        <v>42643</v>
      </c>
      <c r="B890" s="44"/>
      <c r="C890" s="44"/>
      <c r="D890" s="65">
        <v>10</v>
      </c>
      <c r="E890" s="5" t="s">
        <v>315</v>
      </c>
      <c r="F890" s="40"/>
      <c r="H890" s="51">
        <f t="shared" si="13"/>
        <v>290640.58000000007</v>
      </c>
      <c r="I890" s="44"/>
    </row>
    <row r="891" spans="1:9" ht="13" x14ac:dyDescent="0.3">
      <c r="A891" s="43">
        <v>42646</v>
      </c>
      <c r="B891" s="44"/>
      <c r="C891" s="44"/>
      <c r="D891" s="65">
        <v>10</v>
      </c>
      <c r="E891" s="5" t="s">
        <v>325</v>
      </c>
      <c r="F891" s="40"/>
      <c r="H891" s="51">
        <f t="shared" si="13"/>
        <v>290650.58000000007</v>
      </c>
      <c r="I891" s="44"/>
    </row>
    <row r="892" spans="1:9" ht="13" x14ac:dyDescent="0.3">
      <c r="A892" s="43">
        <v>42646</v>
      </c>
      <c r="B892" s="44"/>
      <c r="C892" s="44"/>
      <c r="D892" s="65">
        <v>10</v>
      </c>
      <c r="E892" s="5" t="s">
        <v>661</v>
      </c>
      <c r="F892" s="40"/>
      <c r="H892" s="51">
        <f t="shared" si="13"/>
        <v>290660.58000000007</v>
      </c>
      <c r="I892" s="44"/>
    </row>
    <row r="893" spans="1:9" ht="13" x14ac:dyDescent="0.3">
      <c r="A893" s="43">
        <v>42663</v>
      </c>
      <c r="B893" s="44"/>
      <c r="C893" s="44"/>
      <c r="D893" s="65">
        <v>14346.64</v>
      </c>
      <c r="E893" s="5" t="s">
        <v>305</v>
      </c>
      <c r="F893" s="40"/>
      <c r="H893" s="51">
        <f t="shared" si="13"/>
        <v>305007.22000000009</v>
      </c>
      <c r="I893" s="44"/>
    </row>
    <row r="894" spans="1:9" ht="13" x14ac:dyDescent="0.3">
      <c r="A894" s="43">
        <v>42664</v>
      </c>
      <c r="B894" s="44"/>
      <c r="C894" s="44"/>
      <c r="D894" s="65">
        <v>10</v>
      </c>
      <c r="E894" s="5" t="s">
        <v>455</v>
      </c>
      <c r="F894" s="40"/>
      <c r="H894" s="51">
        <f t="shared" si="13"/>
        <v>305017.22000000009</v>
      </c>
      <c r="I894" s="44"/>
    </row>
    <row r="895" spans="1:9" ht="13" x14ac:dyDescent="0.3">
      <c r="A895" s="43">
        <v>42668</v>
      </c>
      <c r="B895" s="44"/>
      <c r="C895" s="44"/>
      <c r="D895" s="65">
        <v>366</v>
      </c>
      <c r="E895" s="5" t="s">
        <v>572</v>
      </c>
      <c r="F895" s="40"/>
      <c r="H895" s="51">
        <f t="shared" si="13"/>
        <v>305383.22000000009</v>
      </c>
      <c r="I895" s="44"/>
    </row>
    <row r="896" spans="1:9" ht="13" x14ac:dyDescent="0.3">
      <c r="A896" s="43">
        <v>42674</v>
      </c>
      <c r="B896" s="44"/>
      <c r="C896" s="44"/>
      <c r="D896" s="65">
        <v>10</v>
      </c>
      <c r="E896" s="5" t="s">
        <v>315</v>
      </c>
      <c r="F896" s="40"/>
      <c r="H896" s="51">
        <f t="shared" si="13"/>
        <v>305393.22000000009</v>
      </c>
      <c r="I896" s="44"/>
    </row>
    <row r="897" spans="1:9" ht="13" x14ac:dyDescent="0.3">
      <c r="A897" s="43">
        <v>42675</v>
      </c>
      <c r="B897" s="44"/>
      <c r="C897" s="44"/>
      <c r="D897" s="65">
        <v>10</v>
      </c>
      <c r="E897" s="5" t="s">
        <v>661</v>
      </c>
      <c r="F897" s="40"/>
      <c r="H897" s="51">
        <f t="shared" si="13"/>
        <v>305403.22000000009</v>
      </c>
      <c r="I897" s="44"/>
    </row>
    <row r="898" spans="1:9" ht="13" x14ac:dyDescent="0.3">
      <c r="A898" s="43">
        <v>42675</v>
      </c>
      <c r="B898" s="44"/>
      <c r="C898" s="44"/>
      <c r="D898" s="65">
        <v>10</v>
      </c>
      <c r="E898" s="5" t="s">
        <v>325</v>
      </c>
      <c r="F898" s="40"/>
      <c r="H898" s="51">
        <f t="shared" si="13"/>
        <v>305413.22000000009</v>
      </c>
      <c r="I898" s="44"/>
    </row>
    <row r="899" spans="1:9" ht="13" x14ac:dyDescent="0.3">
      <c r="A899" s="43">
        <v>42695</v>
      </c>
      <c r="B899" s="44"/>
      <c r="C899" s="44"/>
      <c r="D899" s="65">
        <v>10</v>
      </c>
      <c r="E899" s="5" t="s">
        <v>455</v>
      </c>
      <c r="F899" s="40"/>
      <c r="H899" s="51">
        <f t="shared" si="13"/>
        <v>305423.22000000009</v>
      </c>
      <c r="I899" s="44"/>
    </row>
    <row r="900" spans="1:9" ht="13" x14ac:dyDescent="0.3">
      <c r="A900" s="43">
        <v>42702</v>
      </c>
      <c r="B900" s="44"/>
      <c r="C900" s="44"/>
      <c r="D900" s="65">
        <v>15</v>
      </c>
      <c r="E900" s="5" t="s">
        <v>362</v>
      </c>
      <c r="F900" s="40"/>
      <c r="H900" s="51">
        <f t="shared" si="13"/>
        <v>305438.22000000009</v>
      </c>
      <c r="I900" s="44"/>
    </row>
    <row r="901" spans="1:9" ht="13" x14ac:dyDescent="0.3">
      <c r="A901" s="43">
        <v>42704</v>
      </c>
      <c r="B901" s="44"/>
      <c r="C901" s="44"/>
      <c r="D901" s="65">
        <v>10</v>
      </c>
      <c r="E901" s="5" t="s">
        <v>315</v>
      </c>
      <c r="F901" s="40"/>
      <c r="H901" s="51">
        <f t="shared" si="13"/>
        <v>305448.22000000009</v>
      </c>
      <c r="I901" s="44"/>
    </row>
    <row r="902" spans="1:9" ht="13" x14ac:dyDescent="0.3">
      <c r="A902" s="43">
        <v>42705</v>
      </c>
      <c r="B902" s="44"/>
      <c r="C902" s="44"/>
      <c r="D902" s="65">
        <v>10</v>
      </c>
      <c r="E902" s="5" t="s">
        <v>661</v>
      </c>
      <c r="F902" s="40"/>
      <c r="H902" s="51">
        <f t="shared" si="13"/>
        <v>305458.22000000009</v>
      </c>
      <c r="I902" s="44"/>
    </row>
    <row r="903" spans="1:9" ht="13" x14ac:dyDescent="0.3">
      <c r="A903" s="43">
        <v>42705</v>
      </c>
      <c r="B903" s="44"/>
      <c r="C903" s="44"/>
      <c r="D903" s="65">
        <v>10</v>
      </c>
      <c r="E903" s="5" t="s">
        <v>325</v>
      </c>
      <c r="F903" s="40"/>
      <c r="H903" s="51">
        <f t="shared" ref="H903:H952" si="14">+H902+D903</f>
        <v>305468.22000000009</v>
      </c>
      <c r="I903" s="44"/>
    </row>
    <row r="904" spans="1:9" ht="13" x14ac:dyDescent="0.3">
      <c r="A904" s="43">
        <v>42709</v>
      </c>
      <c r="B904" s="44"/>
      <c r="C904" s="44"/>
      <c r="D904" s="65">
        <v>100</v>
      </c>
      <c r="E904" s="5" t="s">
        <v>376</v>
      </c>
      <c r="F904" s="40"/>
      <c r="H904" s="51">
        <f t="shared" si="14"/>
        <v>305568.22000000009</v>
      </c>
      <c r="I904" s="44"/>
    </row>
    <row r="905" spans="1:9" ht="13" x14ac:dyDescent="0.3">
      <c r="A905" s="43">
        <v>42725</v>
      </c>
      <c r="B905" s="44"/>
      <c r="C905" s="44"/>
      <c r="D905" s="65">
        <v>10</v>
      </c>
      <c r="E905" s="5" t="s">
        <v>455</v>
      </c>
      <c r="F905" s="40"/>
      <c r="H905" s="51">
        <f t="shared" si="14"/>
        <v>305578.22000000009</v>
      </c>
      <c r="I905" s="44"/>
    </row>
    <row r="906" spans="1:9" ht="13" x14ac:dyDescent="0.3">
      <c r="A906" s="43">
        <v>42727</v>
      </c>
      <c r="B906" s="44"/>
      <c r="C906" s="44"/>
      <c r="D906" s="65">
        <v>35.19</v>
      </c>
      <c r="E906" s="5" t="s">
        <v>703</v>
      </c>
      <c r="F906" s="40"/>
      <c r="H906" s="51">
        <f t="shared" si="14"/>
        <v>305613.41000000009</v>
      </c>
      <c r="I906" s="44"/>
    </row>
    <row r="907" spans="1:9" ht="13" x14ac:dyDescent="0.3">
      <c r="A907" s="100">
        <v>42729</v>
      </c>
      <c r="B907" s="44"/>
      <c r="C907" s="44"/>
      <c r="D907" s="65">
        <v>30</v>
      </c>
      <c r="E907" s="5" t="s">
        <v>352</v>
      </c>
      <c r="F907" s="40"/>
      <c r="H907" s="51">
        <f t="shared" si="14"/>
        <v>305643.41000000009</v>
      </c>
      <c r="I907" s="44"/>
    </row>
    <row r="908" spans="1:9" ht="13" x14ac:dyDescent="0.3">
      <c r="A908" s="100">
        <v>42767</v>
      </c>
      <c r="B908" s="44"/>
      <c r="C908" s="44"/>
      <c r="D908" s="65">
        <v>10</v>
      </c>
      <c r="E908" s="5" t="s">
        <v>325</v>
      </c>
      <c r="F908" s="40"/>
      <c r="H908" s="51">
        <f t="shared" si="14"/>
        <v>305653.41000000009</v>
      </c>
      <c r="I908" s="44"/>
    </row>
    <row r="909" spans="1:9" ht="13" x14ac:dyDescent="0.3">
      <c r="A909" s="100">
        <v>42767</v>
      </c>
      <c r="B909" s="44"/>
      <c r="C909" s="44"/>
      <c r="D909" s="65">
        <v>50</v>
      </c>
      <c r="E909" s="5" t="s">
        <v>759</v>
      </c>
      <c r="F909" s="40"/>
      <c r="H909" s="51">
        <f t="shared" si="14"/>
        <v>305703.41000000009</v>
      </c>
      <c r="I909" s="44"/>
    </row>
    <row r="910" spans="1:9" ht="13" x14ac:dyDescent="0.3">
      <c r="A910" s="100">
        <v>42767</v>
      </c>
      <c r="B910" s="44"/>
      <c r="C910" s="44"/>
      <c r="D910" s="65">
        <v>10</v>
      </c>
      <c r="E910" s="5" t="s">
        <v>661</v>
      </c>
      <c r="F910" s="40"/>
      <c r="H910" s="51">
        <f t="shared" si="14"/>
        <v>305713.41000000009</v>
      </c>
      <c r="I910" s="44"/>
    </row>
    <row r="911" spans="1:9" ht="13" x14ac:dyDescent="0.3">
      <c r="A911" s="100">
        <v>42767</v>
      </c>
      <c r="B911" s="44"/>
      <c r="C911" s="44"/>
      <c r="D911" s="65">
        <v>10</v>
      </c>
      <c r="E911" s="5" t="s">
        <v>315</v>
      </c>
      <c r="F911" s="40"/>
      <c r="H911" s="51">
        <f t="shared" si="14"/>
        <v>305723.41000000009</v>
      </c>
      <c r="I911" s="44"/>
    </row>
    <row r="912" spans="1:9" ht="13" x14ac:dyDescent="0.3">
      <c r="A912" s="100">
        <v>42767</v>
      </c>
      <c r="B912" s="44"/>
      <c r="C912" s="44"/>
      <c r="D912" s="65">
        <v>500</v>
      </c>
      <c r="E912" s="5" t="s">
        <v>654</v>
      </c>
      <c r="F912" s="40"/>
      <c r="H912" s="51">
        <f t="shared" si="14"/>
        <v>306223.41000000009</v>
      </c>
      <c r="I912" s="44"/>
    </row>
    <row r="913" spans="1:9" ht="13" x14ac:dyDescent="0.3">
      <c r="A913" s="100">
        <v>43040</v>
      </c>
      <c r="B913" s="44"/>
      <c r="C913" s="44"/>
      <c r="D913" s="65">
        <v>125</v>
      </c>
      <c r="E913" s="5" t="s">
        <v>652</v>
      </c>
      <c r="F913" s="40"/>
      <c r="H913" s="51">
        <f t="shared" si="14"/>
        <v>306348.41000000009</v>
      </c>
      <c r="I913" s="44"/>
    </row>
    <row r="914" spans="1:9" ht="13" x14ac:dyDescent="0.3">
      <c r="A914" s="100">
        <v>43040</v>
      </c>
      <c r="B914" s="44"/>
      <c r="C914" s="44"/>
      <c r="D914" s="65">
        <v>150</v>
      </c>
      <c r="E914" s="5" t="s">
        <v>760</v>
      </c>
      <c r="F914" s="40"/>
      <c r="H914" s="51">
        <f t="shared" si="14"/>
        <v>306498.41000000009</v>
      </c>
      <c r="I914" s="44"/>
    </row>
    <row r="915" spans="1:9" ht="13" x14ac:dyDescent="0.3">
      <c r="A915" s="100" t="s">
        <v>751</v>
      </c>
      <c r="B915" s="44"/>
      <c r="C915" s="44"/>
      <c r="D915" s="65">
        <v>100</v>
      </c>
      <c r="E915" s="5" t="s">
        <v>761</v>
      </c>
      <c r="F915" s="40"/>
      <c r="H915" s="51">
        <f t="shared" si="14"/>
        <v>306598.41000000009</v>
      </c>
      <c r="I915" s="44"/>
    </row>
    <row r="916" spans="1:9" ht="13" x14ac:dyDescent="0.3">
      <c r="A916" s="100" t="s">
        <v>752</v>
      </c>
      <c r="B916" s="44"/>
      <c r="C916" s="44"/>
      <c r="D916" s="65">
        <v>10</v>
      </c>
      <c r="E916" s="5" t="s">
        <v>455</v>
      </c>
      <c r="F916" s="40"/>
      <c r="H916" s="51">
        <f t="shared" si="14"/>
        <v>306608.41000000009</v>
      </c>
      <c r="I916" s="44"/>
    </row>
    <row r="917" spans="1:9" ht="13" x14ac:dyDescent="0.3">
      <c r="A917" s="100" t="s">
        <v>754</v>
      </c>
      <c r="B917" s="44"/>
      <c r="C917" s="44"/>
      <c r="D917" s="65">
        <v>15</v>
      </c>
      <c r="E917" s="5" t="s">
        <v>362</v>
      </c>
      <c r="F917" s="40"/>
      <c r="H917" s="51">
        <f t="shared" si="14"/>
        <v>306623.41000000009</v>
      </c>
      <c r="I917" s="44"/>
    </row>
    <row r="918" spans="1:9" ht="13" x14ac:dyDescent="0.3">
      <c r="A918" s="100" t="s">
        <v>756</v>
      </c>
      <c r="B918" s="44"/>
      <c r="C918" s="44"/>
      <c r="D918" s="65">
        <v>10</v>
      </c>
      <c r="E918" s="5" t="s">
        <v>315</v>
      </c>
      <c r="F918" s="40"/>
      <c r="H918" s="51">
        <f t="shared" si="14"/>
        <v>306633.41000000009</v>
      </c>
      <c r="I918" s="44"/>
    </row>
    <row r="919" spans="1:9" ht="13" x14ac:dyDescent="0.3">
      <c r="A919" s="100">
        <v>42737</v>
      </c>
      <c r="B919" s="44"/>
      <c r="C919" s="44"/>
      <c r="D919" s="65">
        <v>10</v>
      </c>
      <c r="E919" s="5" t="s">
        <v>325</v>
      </c>
      <c r="F919" s="40"/>
      <c r="H919" s="51">
        <f t="shared" si="14"/>
        <v>306643.41000000009</v>
      </c>
      <c r="I919" s="44"/>
    </row>
    <row r="920" spans="1:9" ht="13" x14ac:dyDescent="0.3">
      <c r="A920" s="100">
        <v>42737</v>
      </c>
      <c r="B920" s="44"/>
      <c r="C920" s="44"/>
      <c r="D920" s="65">
        <v>10</v>
      </c>
      <c r="E920" s="5" t="s">
        <v>661</v>
      </c>
      <c r="F920" s="40"/>
      <c r="H920" s="51">
        <f t="shared" si="14"/>
        <v>306653.41000000009</v>
      </c>
      <c r="I920" s="44"/>
    </row>
    <row r="921" spans="1:9" ht="13" x14ac:dyDescent="0.3">
      <c r="A921" s="100">
        <v>42888</v>
      </c>
      <c r="B921" s="44"/>
      <c r="C921" s="44"/>
      <c r="D921" s="65">
        <v>60</v>
      </c>
      <c r="E921" s="5" t="s">
        <v>523</v>
      </c>
      <c r="F921" s="40"/>
      <c r="H921" s="51">
        <f t="shared" si="14"/>
        <v>306713.41000000009</v>
      </c>
      <c r="I921" s="44"/>
    </row>
    <row r="922" spans="1:9" ht="13" x14ac:dyDescent="0.3">
      <c r="A922" s="100" t="s">
        <v>762</v>
      </c>
      <c r="B922" s="44"/>
      <c r="C922" s="44"/>
      <c r="D922" s="65">
        <v>10</v>
      </c>
      <c r="E922" s="5" t="s">
        <v>455</v>
      </c>
      <c r="F922" s="40"/>
      <c r="H922" s="51">
        <f t="shared" si="14"/>
        <v>306723.41000000009</v>
      </c>
      <c r="I922" s="44"/>
    </row>
    <row r="923" spans="1:9" ht="13" x14ac:dyDescent="0.3">
      <c r="A923" s="100" t="s">
        <v>764</v>
      </c>
      <c r="B923" s="44"/>
      <c r="C923" s="44"/>
      <c r="D923" s="65">
        <v>10</v>
      </c>
      <c r="E923" s="5" t="s">
        <v>315</v>
      </c>
      <c r="F923" s="40"/>
      <c r="H923" s="51">
        <f t="shared" si="14"/>
        <v>306733.41000000009</v>
      </c>
      <c r="I923" s="44"/>
    </row>
    <row r="924" spans="1:9" ht="13" x14ac:dyDescent="0.3">
      <c r="A924" s="100">
        <v>42738</v>
      </c>
      <c r="B924" s="44"/>
      <c r="C924" s="44"/>
      <c r="D924" s="65">
        <v>10</v>
      </c>
      <c r="E924" s="5" t="s">
        <v>325</v>
      </c>
      <c r="F924" s="40"/>
      <c r="H924" s="51">
        <f t="shared" si="14"/>
        <v>306743.41000000009</v>
      </c>
      <c r="I924" s="44"/>
    </row>
    <row r="925" spans="1:9" ht="13" x14ac:dyDescent="0.3">
      <c r="A925" s="100">
        <v>42738</v>
      </c>
      <c r="B925" s="44"/>
      <c r="C925" s="44"/>
      <c r="D925" s="65">
        <v>10</v>
      </c>
      <c r="E925" s="5" t="s">
        <v>661</v>
      </c>
      <c r="F925" s="40"/>
      <c r="H925" s="51">
        <f t="shared" si="14"/>
        <v>306753.41000000009</v>
      </c>
      <c r="I925" s="44"/>
    </row>
    <row r="926" spans="1:9" ht="13" x14ac:dyDescent="0.3">
      <c r="A926" s="100">
        <v>42858</v>
      </c>
      <c r="B926" s="44"/>
      <c r="C926" s="44"/>
      <c r="D926" s="65">
        <v>30</v>
      </c>
      <c r="E926" s="5" t="s">
        <v>352</v>
      </c>
      <c r="F926" s="40"/>
      <c r="H926" s="51">
        <f t="shared" si="14"/>
        <v>306783.41000000009</v>
      </c>
      <c r="I926" s="44"/>
    </row>
    <row r="927" spans="1:9" ht="13" x14ac:dyDescent="0.3">
      <c r="A927" s="100" t="s">
        <v>765</v>
      </c>
      <c r="B927" s="44"/>
      <c r="C927" s="44"/>
      <c r="D927" s="65">
        <v>15</v>
      </c>
      <c r="E927" s="5" t="s">
        <v>362</v>
      </c>
      <c r="F927" s="40"/>
      <c r="H927" s="51">
        <f t="shared" si="14"/>
        <v>306798.41000000009</v>
      </c>
      <c r="I927" s="44"/>
    </row>
    <row r="928" spans="1:9" ht="13" x14ac:dyDescent="0.3">
      <c r="A928" s="100" t="s">
        <v>769</v>
      </c>
      <c r="B928" s="44"/>
      <c r="C928" s="44"/>
      <c r="D928" s="65">
        <v>10</v>
      </c>
      <c r="E928" s="5" t="s">
        <v>455</v>
      </c>
      <c r="F928" s="40"/>
      <c r="H928" s="51">
        <f t="shared" si="14"/>
        <v>306808.41000000009</v>
      </c>
      <c r="I928" s="44"/>
    </row>
    <row r="929" spans="1:11" ht="13" x14ac:dyDescent="0.3">
      <c r="A929" s="100" t="s">
        <v>769</v>
      </c>
      <c r="B929" s="44"/>
      <c r="C929" s="44"/>
      <c r="D929" s="65">
        <v>50</v>
      </c>
      <c r="E929" s="5" t="s">
        <v>464</v>
      </c>
      <c r="F929" s="40"/>
      <c r="H929" s="51">
        <f t="shared" si="14"/>
        <v>306858.41000000009</v>
      </c>
      <c r="I929" s="44"/>
    </row>
    <row r="930" spans="1:11" ht="13" x14ac:dyDescent="0.3">
      <c r="A930" s="100" t="s">
        <v>773</v>
      </c>
      <c r="B930" s="44"/>
      <c r="C930" s="44"/>
      <c r="D930" s="65">
        <v>1601.58</v>
      </c>
      <c r="E930" s="5" t="s">
        <v>783</v>
      </c>
      <c r="F930" s="40"/>
      <c r="H930" s="51">
        <f t="shared" si="14"/>
        <v>308459.99000000011</v>
      </c>
      <c r="I930" s="44"/>
    </row>
    <row r="931" spans="1:11" ht="13" x14ac:dyDescent="0.3">
      <c r="A931" s="100" t="s">
        <v>773</v>
      </c>
      <c r="B931" s="44"/>
      <c r="C931" s="44"/>
      <c r="D931" s="65">
        <v>51.5</v>
      </c>
      <c r="E931" s="5" t="s">
        <v>783</v>
      </c>
      <c r="F931" s="40"/>
      <c r="H931" s="51">
        <f t="shared" si="14"/>
        <v>308511.49000000011</v>
      </c>
      <c r="I931" s="44"/>
    </row>
    <row r="932" spans="1:11" ht="13" x14ac:dyDescent="0.3">
      <c r="A932" s="100" t="s">
        <v>778</v>
      </c>
      <c r="B932" s="44"/>
      <c r="C932" s="44"/>
      <c r="D932" s="65">
        <v>212.84</v>
      </c>
      <c r="E932" s="5" t="s">
        <v>784</v>
      </c>
      <c r="F932" s="40"/>
      <c r="H932" s="51">
        <f t="shared" si="14"/>
        <v>308724.33000000013</v>
      </c>
      <c r="I932" s="44"/>
    </row>
    <row r="933" spans="1:11" ht="13" x14ac:dyDescent="0.3">
      <c r="A933" s="100" t="s">
        <v>774</v>
      </c>
      <c r="B933" s="44"/>
      <c r="C933" s="44"/>
      <c r="D933" s="65">
        <v>15</v>
      </c>
      <c r="E933" s="5" t="s">
        <v>362</v>
      </c>
      <c r="F933" s="40"/>
      <c r="H933" s="51">
        <f t="shared" si="14"/>
        <v>308739.33000000013</v>
      </c>
      <c r="I933" s="44"/>
    </row>
    <row r="934" spans="1:11" ht="13" x14ac:dyDescent="0.3">
      <c r="A934" s="100" t="s">
        <v>777</v>
      </c>
      <c r="B934" s="44"/>
      <c r="C934" s="44"/>
      <c r="D934" s="65">
        <v>10</v>
      </c>
      <c r="E934" s="5" t="s">
        <v>315</v>
      </c>
      <c r="F934" s="40"/>
      <c r="H934" s="51">
        <f t="shared" si="14"/>
        <v>308749.33000000013</v>
      </c>
      <c r="I934" s="44"/>
    </row>
    <row r="935" spans="1:11" ht="13" x14ac:dyDescent="0.3">
      <c r="A935" s="100">
        <v>42798</v>
      </c>
      <c r="B935" s="44"/>
      <c r="C935" s="44"/>
      <c r="D935" s="65">
        <v>10</v>
      </c>
      <c r="E935" s="5" t="s">
        <v>325</v>
      </c>
      <c r="F935" s="40"/>
      <c r="H935" s="51">
        <f t="shared" si="14"/>
        <v>308759.33000000013</v>
      </c>
      <c r="I935" s="44"/>
    </row>
    <row r="936" spans="1:11" ht="13" x14ac:dyDescent="0.3">
      <c r="A936" s="100">
        <v>42798</v>
      </c>
      <c r="B936" s="44"/>
      <c r="C936" s="44"/>
      <c r="D936" s="65">
        <v>10</v>
      </c>
      <c r="E936" s="5" t="s">
        <v>661</v>
      </c>
      <c r="F936" s="40"/>
      <c r="H936" s="51">
        <f t="shared" si="14"/>
        <v>308769.33000000013</v>
      </c>
      <c r="I936" s="44"/>
    </row>
    <row r="937" spans="1:11" ht="13" x14ac:dyDescent="0.3">
      <c r="A937" s="100">
        <v>42920</v>
      </c>
      <c r="B937" s="44"/>
      <c r="C937" s="44"/>
      <c r="D937" s="65">
        <v>11000</v>
      </c>
      <c r="E937" s="5" t="s">
        <v>787</v>
      </c>
      <c r="F937" s="40"/>
      <c r="H937" s="51">
        <f t="shared" si="14"/>
        <v>319769.33000000013</v>
      </c>
      <c r="I937" s="44"/>
    </row>
    <row r="938" spans="1:11" ht="13" x14ac:dyDescent="0.3">
      <c r="A938" s="100" t="s">
        <v>788</v>
      </c>
      <c r="B938" s="44"/>
      <c r="C938" s="44"/>
      <c r="D938" s="65">
        <v>1224</v>
      </c>
      <c r="E938" s="5" t="s">
        <v>790</v>
      </c>
      <c r="F938" s="40"/>
      <c r="H938" s="51">
        <f t="shared" si="14"/>
        <v>320993.33000000013</v>
      </c>
      <c r="I938" s="44"/>
    </row>
    <row r="939" spans="1:11" ht="13" x14ac:dyDescent="0.3">
      <c r="A939" s="100" t="s">
        <v>791</v>
      </c>
      <c r="B939" s="44"/>
      <c r="C939" s="44"/>
      <c r="D939" s="65">
        <v>10</v>
      </c>
      <c r="E939" s="5" t="s">
        <v>455</v>
      </c>
      <c r="F939" s="40"/>
      <c r="H939" s="51">
        <f t="shared" si="14"/>
        <v>321003.33000000013</v>
      </c>
      <c r="I939" s="44"/>
    </row>
    <row r="940" spans="1:11" ht="13" x14ac:dyDescent="0.3">
      <c r="A940" s="100" t="s">
        <v>792</v>
      </c>
      <c r="B940" s="44"/>
      <c r="C940" s="44"/>
      <c r="D940" s="65">
        <v>50</v>
      </c>
      <c r="E940" s="5" t="s">
        <v>793</v>
      </c>
      <c r="F940" s="40"/>
      <c r="H940" s="51">
        <f t="shared" si="14"/>
        <v>321053.33000000013</v>
      </c>
      <c r="I940" s="44"/>
    </row>
    <row r="941" spans="1:11" ht="13" x14ac:dyDescent="0.3">
      <c r="A941" s="100">
        <v>42771</v>
      </c>
      <c r="B941" s="44"/>
      <c r="C941" s="44"/>
      <c r="D941" s="65">
        <v>10</v>
      </c>
      <c r="E941" s="5" t="s">
        <v>325</v>
      </c>
      <c r="F941" s="40"/>
      <c r="H941" s="51">
        <f t="shared" si="14"/>
        <v>321063.33000000013</v>
      </c>
      <c r="I941" s="44"/>
      <c r="K941" s="98"/>
    </row>
    <row r="942" spans="1:11" ht="13" x14ac:dyDescent="0.3">
      <c r="A942" s="100">
        <v>42771</v>
      </c>
      <c r="B942" s="44"/>
      <c r="C942" s="44"/>
      <c r="D942" s="65">
        <v>10</v>
      </c>
      <c r="E942" s="5" t="s">
        <v>315</v>
      </c>
      <c r="F942" s="40"/>
      <c r="H942" s="51">
        <f t="shared" si="14"/>
        <v>321073.33000000013</v>
      </c>
      <c r="I942" s="44"/>
    </row>
    <row r="943" spans="1:11" ht="13" x14ac:dyDescent="0.3">
      <c r="A943" s="100">
        <v>42771</v>
      </c>
      <c r="B943" s="44"/>
      <c r="C943" s="44"/>
      <c r="D943" s="65">
        <v>10</v>
      </c>
      <c r="E943" s="5" t="s">
        <v>661</v>
      </c>
      <c r="F943" s="40"/>
      <c r="H943" s="51">
        <f t="shared" si="14"/>
        <v>321083.33000000013</v>
      </c>
      <c r="I943" s="44"/>
    </row>
    <row r="944" spans="1:11" ht="13" x14ac:dyDescent="0.3">
      <c r="A944" s="100">
        <v>42799</v>
      </c>
      <c r="B944" s="44"/>
      <c r="C944" s="44"/>
      <c r="D944" s="65">
        <v>25</v>
      </c>
      <c r="E944" s="5" t="s">
        <v>668</v>
      </c>
      <c r="F944" s="40"/>
      <c r="H944" s="51">
        <f t="shared" si="14"/>
        <v>321108.33000000013</v>
      </c>
      <c r="I944" s="44"/>
    </row>
    <row r="945" spans="1:9" ht="13" x14ac:dyDescent="0.3">
      <c r="A945" s="100">
        <v>43013</v>
      </c>
      <c r="B945" s="44"/>
      <c r="C945" s="44"/>
      <c r="D945" s="65">
        <v>1267</v>
      </c>
      <c r="E945" s="5" t="s">
        <v>802</v>
      </c>
      <c r="F945" s="40"/>
      <c r="H945" s="51">
        <f t="shared" si="14"/>
        <v>322375.33000000013</v>
      </c>
      <c r="I945" s="44"/>
    </row>
    <row r="946" spans="1:9" ht="13" x14ac:dyDescent="0.3">
      <c r="A946" s="100" t="s">
        <v>799</v>
      </c>
      <c r="B946" s="44"/>
      <c r="C946" s="44"/>
      <c r="D946" s="65">
        <v>1818.24</v>
      </c>
      <c r="E946" s="5" t="s">
        <v>803</v>
      </c>
      <c r="F946" s="40"/>
      <c r="H946" s="51">
        <f t="shared" si="14"/>
        <v>324193.57000000012</v>
      </c>
      <c r="I946" s="44"/>
    </row>
    <row r="947" spans="1:9" ht="13" x14ac:dyDescent="0.3">
      <c r="A947" s="100" t="s">
        <v>800</v>
      </c>
      <c r="B947" s="44"/>
      <c r="C947" s="44"/>
      <c r="D947" s="65">
        <v>10</v>
      </c>
      <c r="E947" s="5" t="s">
        <v>455</v>
      </c>
      <c r="F947" s="40"/>
      <c r="H947" s="51">
        <f t="shared" si="14"/>
        <v>324203.57000000012</v>
      </c>
      <c r="I947" s="44"/>
    </row>
    <row r="948" spans="1:9" ht="13" x14ac:dyDescent="0.3">
      <c r="A948" s="100" t="s">
        <v>800</v>
      </c>
      <c r="B948" s="44"/>
      <c r="C948" s="44"/>
      <c r="D948" s="65">
        <v>2807.15</v>
      </c>
      <c r="E948" s="5" t="s">
        <v>804</v>
      </c>
      <c r="F948" s="40"/>
      <c r="H948" s="51">
        <f t="shared" si="14"/>
        <v>327010.72000000015</v>
      </c>
      <c r="I948" s="44"/>
    </row>
    <row r="949" spans="1:9" ht="13" x14ac:dyDescent="0.3">
      <c r="A949" s="100" t="s">
        <v>801</v>
      </c>
      <c r="B949" s="44"/>
      <c r="C949" s="44"/>
      <c r="D949" s="65">
        <v>25</v>
      </c>
      <c r="E949" s="5" t="s">
        <v>362</v>
      </c>
      <c r="F949" s="40"/>
      <c r="H949" s="51">
        <f t="shared" si="14"/>
        <v>327035.72000000015</v>
      </c>
      <c r="I949" s="44"/>
    </row>
    <row r="950" spans="1:9" ht="13" x14ac:dyDescent="0.3">
      <c r="A950" s="100" t="s">
        <v>810</v>
      </c>
      <c r="B950" s="44"/>
      <c r="C950" s="44"/>
      <c r="D950" s="65">
        <v>10</v>
      </c>
      <c r="E950" s="5" t="s">
        <v>315</v>
      </c>
      <c r="F950" s="40"/>
      <c r="H950" s="51">
        <f t="shared" si="14"/>
        <v>327045.72000000015</v>
      </c>
      <c r="I950" s="44"/>
    </row>
    <row r="951" spans="1:9" ht="13" x14ac:dyDescent="0.3">
      <c r="A951" s="100">
        <v>42741</v>
      </c>
      <c r="B951" s="44"/>
      <c r="C951" s="44"/>
      <c r="D951" s="65">
        <v>10</v>
      </c>
      <c r="E951" s="5" t="s">
        <v>661</v>
      </c>
      <c r="F951" s="40"/>
      <c r="H951" s="51">
        <f t="shared" si="14"/>
        <v>327055.72000000015</v>
      </c>
      <c r="I951" s="44"/>
    </row>
    <row r="952" spans="1:9" ht="13" x14ac:dyDescent="0.3">
      <c r="A952" s="100">
        <v>42741</v>
      </c>
      <c r="B952" s="44"/>
      <c r="C952" s="44"/>
      <c r="D952" s="65">
        <v>10</v>
      </c>
      <c r="E952" s="5" t="s">
        <v>325</v>
      </c>
      <c r="F952" s="40"/>
      <c r="H952" s="51">
        <f t="shared" si="14"/>
        <v>327065.72000000015</v>
      </c>
      <c r="I952" s="44"/>
    </row>
    <row r="953" spans="1:9" ht="13" x14ac:dyDescent="0.3">
      <c r="A953" s="100">
        <v>42861</v>
      </c>
      <c r="B953" s="44"/>
      <c r="C953" s="44"/>
      <c r="D953" s="65">
        <v>2190.37</v>
      </c>
      <c r="E953" s="5" t="s">
        <v>811</v>
      </c>
      <c r="F953" s="40"/>
      <c r="H953" s="51">
        <f>+H952+D953</f>
        <v>329256.09000000014</v>
      </c>
      <c r="I953" s="44"/>
    </row>
    <row r="954" spans="1:9" ht="13" x14ac:dyDescent="0.3">
      <c r="A954" s="100">
        <v>42907</v>
      </c>
      <c r="B954" s="44"/>
      <c r="C954" s="44"/>
      <c r="D954" s="65">
        <v>10</v>
      </c>
      <c r="E954" s="5" t="s">
        <v>455</v>
      </c>
      <c r="F954" s="40"/>
      <c r="H954" s="51">
        <f t="shared" ref="H954:H1019" si="15">+H953+D954</f>
        <v>329266.09000000014</v>
      </c>
      <c r="I954" s="44"/>
    </row>
    <row r="955" spans="1:9" ht="13" x14ac:dyDescent="0.3">
      <c r="A955" s="100">
        <v>42913</v>
      </c>
      <c r="B955" s="44"/>
      <c r="C955" s="44"/>
      <c r="D955" s="65">
        <v>15</v>
      </c>
      <c r="E955" s="5" t="s">
        <v>362</v>
      </c>
      <c r="F955" s="40"/>
      <c r="H955" s="51">
        <f t="shared" si="15"/>
        <v>329281.09000000014</v>
      </c>
      <c r="I955" s="44"/>
    </row>
    <row r="956" spans="1:9" ht="13" x14ac:dyDescent="0.3">
      <c r="A956" s="100">
        <v>42916</v>
      </c>
      <c r="B956" s="44"/>
      <c r="C956" s="44"/>
      <c r="D956" s="65">
        <v>10</v>
      </c>
      <c r="E956" s="5" t="s">
        <v>315</v>
      </c>
      <c r="F956" s="40"/>
      <c r="H956" s="51">
        <f t="shared" si="15"/>
        <v>329291.09000000014</v>
      </c>
      <c r="I956" s="44"/>
    </row>
    <row r="957" spans="1:9" ht="13" x14ac:dyDescent="0.3">
      <c r="A957" s="100">
        <v>42919</v>
      </c>
      <c r="B957" s="44"/>
      <c r="C957" s="44"/>
      <c r="D957" s="65">
        <v>10</v>
      </c>
      <c r="E957" s="5" t="s">
        <v>661</v>
      </c>
      <c r="F957" s="40"/>
      <c r="H957" s="51">
        <f t="shared" si="15"/>
        <v>329301.09000000014</v>
      </c>
      <c r="I957" s="44"/>
    </row>
    <row r="958" spans="1:9" ht="13" x14ac:dyDescent="0.3">
      <c r="A958" s="100">
        <v>42919</v>
      </c>
      <c r="B958" s="44"/>
      <c r="C958" s="44"/>
      <c r="D958" s="65">
        <v>10</v>
      </c>
      <c r="E958" s="5" t="s">
        <v>325</v>
      </c>
      <c r="F958" s="40"/>
      <c r="H958" s="51">
        <f t="shared" si="15"/>
        <v>329311.09000000014</v>
      </c>
      <c r="I958" s="44"/>
    </row>
    <row r="959" spans="1:9" ht="13" x14ac:dyDescent="0.3">
      <c r="A959" s="100">
        <v>42929</v>
      </c>
      <c r="B959" s="44"/>
      <c r="C959" s="44"/>
      <c r="D959" s="65">
        <v>30</v>
      </c>
      <c r="E959" s="5" t="s">
        <v>352</v>
      </c>
      <c r="F959" s="40"/>
      <c r="H959" s="51">
        <f t="shared" si="15"/>
        <v>329341.09000000014</v>
      </c>
      <c r="I959" s="44"/>
    </row>
    <row r="960" spans="1:9" ht="13" x14ac:dyDescent="0.3">
      <c r="A960" s="100">
        <v>42937</v>
      </c>
      <c r="B960" s="44"/>
      <c r="C960" s="44"/>
      <c r="D960" s="65">
        <v>10</v>
      </c>
      <c r="E960" s="5" t="s">
        <v>455</v>
      </c>
      <c r="F960" s="40"/>
      <c r="H960" s="51">
        <f t="shared" si="15"/>
        <v>329351.09000000014</v>
      </c>
      <c r="I960" s="44"/>
    </row>
    <row r="961" spans="1:9" ht="13" x14ac:dyDescent="0.3">
      <c r="A961" s="100">
        <v>42942</v>
      </c>
      <c r="B961" s="44"/>
      <c r="C961" s="44"/>
      <c r="D961" s="65">
        <v>250</v>
      </c>
      <c r="E961" s="5" t="s">
        <v>814</v>
      </c>
      <c r="F961" s="40"/>
      <c r="H961" s="51">
        <f t="shared" si="15"/>
        <v>329601.09000000014</v>
      </c>
      <c r="I961" s="44"/>
    </row>
    <row r="962" spans="1:9" ht="13" x14ac:dyDescent="0.3">
      <c r="A962" s="100">
        <v>42947</v>
      </c>
      <c r="B962" s="44"/>
      <c r="C962" s="44"/>
      <c r="D962" s="65">
        <v>10</v>
      </c>
      <c r="E962" s="5" t="s">
        <v>315</v>
      </c>
      <c r="F962" s="40"/>
      <c r="H962" s="51">
        <f t="shared" si="15"/>
        <v>329611.09000000014</v>
      </c>
      <c r="I962" s="44"/>
    </row>
    <row r="963" spans="1:9" ht="13" x14ac:dyDescent="0.3">
      <c r="A963" s="100">
        <v>42948</v>
      </c>
      <c r="B963" s="44"/>
      <c r="C963" s="44"/>
      <c r="D963" s="65">
        <v>10</v>
      </c>
      <c r="E963" s="5" t="s">
        <v>661</v>
      </c>
      <c r="F963" s="40"/>
      <c r="H963" s="51">
        <f t="shared" si="15"/>
        <v>329621.09000000014</v>
      </c>
      <c r="I963" s="44"/>
    </row>
    <row r="964" spans="1:9" ht="13" x14ac:dyDescent="0.3">
      <c r="A964" s="100">
        <v>42948</v>
      </c>
      <c r="B964" s="44"/>
      <c r="C964" s="44"/>
      <c r="D964" s="65">
        <v>10</v>
      </c>
      <c r="E964" s="5" t="s">
        <v>325</v>
      </c>
      <c r="F964" s="40"/>
      <c r="H964" s="51">
        <f t="shared" si="15"/>
        <v>329631.09000000014</v>
      </c>
      <c r="I964" s="44"/>
    </row>
    <row r="965" spans="1:9" ht="13" x14ac:dyDescent="0.3">
      <c r="A965" s="100">
        <v>42958</v>
      </c>
      <c r="B965" s="44"/>
      <c r="C965" s="44"/>
      <c r="D965" s="65">
        <v>15</v>
      </c>
      <c r="E965" s="5" t="s">
        <v>362</v>
      </c>
      <c r="F965" s="40"/>
      <c r="H965" s="51">
        <f t="shared" si="15"/>
        <v>329646.09000000014</v>
      </c>
      <c r="I965" s="44"/>
    </row>
    <row r="966" spans="1:9" ht="13" x14ac:dyDescent="0.3">
      <c r="A966" s="100">
        <v>42961</v>
      </c>
      <c r="B966" s="44"/>
      <c r="C966" s="44"/>
      <c r="D966" s="65">
        <v>1317</v>
      </c>
      <c r="E966" s="5" t="s">
        <v>817</v>
      </c>
      <c r="F966" s="40"/>
      <c r="H966" s="51">
        <f t="shared" si="15"/>
        <v>330963.09000000014</v>
      </c>
      <c r="I966" s="44"/>
    </row>
    <row r="967" spans="1:9" ht="13" x14ac:dyDescent="0.3">
      <c r="A967" s="100">
        <v>42968</v>
      </c>
      <c r="B967" s="44"/>
      <c r="C967" s="44"/>
      <c r="D967" s="65">
        <v>10</v>
      </c>
      <c r="E967" s="5" t="s">
        <v>455</v>
      </c>
      <c r="F967" s="40"/>
      <c r="H967" s="51">
        <f t="shared" si="15"/>
        <v>330973.09000000014</v>
      </c>
      <c r="I967" s="44"/>
    </row>
    <row r="968" spans="1:9" ht="13" x14ac:dyDescent="0.3">
      <c r="A968" s="100">
        <v>42978</v>
      </c>
      <c r="B968" s="44"/>
      <c r="C968" s="44"/>
      <c r="D968" s="65">
        <v>10</v>
      </c>
      <c r="E968" s="5" t="s">
        <v>315</v>
      </c>
      <c r="F968" s="40"/>
      <c r="H968" s="51">
        <f t="shared" si="15"/>
        <v>330983.09000000014</v>
      </c>
      <c r="I968" s="44"/>
    </row>
    <row r="969" spans="1:9" ht="13" x14ac:dyDescent="0.3">
      <c r="A969" s="100">
        <v>42978</v>
      </c>
      <c r="B969" s="44"/>
      <c r="C969" s="44"/>
      <c r="D969" s="65">
        <v>10</v>
      </c>
      <c r="E969" s="5" t="s">
        <v>662</v>
      </c>
      <c r="F969" s="40"/>
      <c r="H969" s="51">
        <f t="shared" si="15"/>
        <v>330993.09000000014</v>
      </c>
      <c r="I969" s="44"/>
    </row>
    <row r="970" spans="1:9" ht="13" x14ac:dyDescent="0.3">
      <c r="A970" s="100">
        <v>42979</v>
      </c>
      <c r="B970" s="44"/>
      <c r="C970" s="44"/>
      <c r="D970" s="65">
        <v>10</v>
      </c>
      <c r="E970" s="5" t="s">
        <v>325</v>
      </c>
      <c r="F970" s="40"/>
      <c r="H970" s="51">
        <f t="shared" si="15"/>
        <v>331003.09000000014</v>
      </c>
      <c r="I970" s="44"/>
    </row>
    <row r="971" spans="1:9" ht="13" x14ac:dyDescent="0.3">
      <c r="A971" s="100">
        <v>42989</v>
      </c>
      <c r="B971" s="44"/>
      <c r="C971" s="44"/>
      <c r="D971" s="65">
        <v>15</v>
      </c>
      <c r="E971" s="5" t="s">
        <v>362</v>
      </c>
      <c r="F971" s="40"/>
      <c r="H971" s="51">
        <f t="shared" si="15"/>
        <v>331018.09000000014</v>
      </c>
      <c r="I971" s="44"/>
    </row>
    <row r="972" spans="1:9" ht="13" x14ac:dyDescent="0.3">
      <c r="A972" s="100">
        <v>42999</v>
      </c>
      <c r="B972" s="44"/>
      <c r="C972" s="44"/>
      <c r="D972" s="65">
        <v>10</v>
      </c>
      <c r="E972" s="5" t="s">
        <v>455</v>
      </c>
      <c r="F972" s="40"/>
      <c r="H972" s="51">
        <f t="shared" si="15"/>
        <v>331028.09000000014</v>
      </c>
      <c r="I972" s="44"/>
    </row>
    <row r="973" spans="1:9" ht="13" x14ac:dyDescent="0.3">
      <c r="A973" s="100">
        <v>43007</v>
      </c>
      <c r="B973" s="44"/>
      <c r="C973" s="44"/>
      <c r="D973" s="65">
        <v>15</v>
      </c>
      <c r="E973" s="5" t="s">
        <v>362</v>
      </c>
      <c r="F973" s="40"/>
      <c r="H973" s="51">
        <f t="shared" si="15"/>
        <v>331043.09000000014</v>
      </c>
      <c r="I973" s="44"/>
    </row>
    <row r="974" spans="1:9" ht="13" x14ac:dyDescent="0.3">
      <c r="A974" s="100">
        <v>43010</v>
      </c>
      <c r="B974" s="44"/>
      <c r="C974" s="44"/>
      <c r="D974" s="65">
        <v>10</v>
      </c>
      <c r="E974" s="5" t="s">
        <v>661</v>
      </c>
      <c r="F974" s="40"/>
      <c r="H974" s="51">
        <f t="shared" si="15"/>
        <v>331053.09000000014</v>
      </c>
      <c r="I974" s="44"/>
    </row>
    <row r="975" spans="1:9" ht="13" x14ac:dyDescent="0.3">
      <c r="A975" s="100">
        <v>43010</v>
      </c>
      <c r="B975" s="44"/>
      <c r="C975" s="44"/>
      <c r="D975" s="65">
        <v>10</v>
      </c>
      <c r="E975" s="5" t="s">
        <v>315</v>
      </c>
      <c r="F975" s="40"/>
      <c r="H975" s="51">
        <f t="shared" si="15"/>
        <v>331063.09000000014</v>
      </c>
      <c r="I975" s="44"/>
    </row>
    <row r="976" spans="1:9" ht="13" x14ac:dyDescent="0.3">
      <c r="A976" s="100">
        <v>43010</v>
      </c>
      <c r="B976" s="44"/>
      <c r="C976" s="44"/>
      <c r="D976" s="65">
        <v>10</v>
      </c>
      <c r="E976" s="5" t="s">
        <v>325</v>
      </c>
      <c r="F976" s="40"/>
      <c r="H976" s="51">
        <f t="shared" si="15"/>
        <v>331073.09000000014</v>
      </c>
      <c r="I976" s="44"/>
    </row>
    <row r="977" spans="1:9" ht="13" x14ac:dyDescent="0.3">
      <c r="A977" s="100">
        <v>43017</v>
      </c>
      <c r="B977" s="44"/>
      <c r="C977" s="44"/>
      <c r="D977" s="65">
        <v>500</v>
      </c>
      <c r="E977" s="5" t="s">
        <v>819</v>
      </c>
      <c r="F977" s="40"/>
      <c r="H977" s="51">
        <f t="shared" si="15"/>
        <v>331573.09000000014</v>
      </c>
      <c r="I977" s="44"/>
    </row>
    <row r="978" spans="1:9" ht="13" x14ac:dyDescent="0.3">
      <c r="A978" s="100">
        <v>43028</v>
      </c>
      <c r="B978" s="44"/>
      <c r="C978" s="44"/>
      <c r="D978" s="65">
        <v>39.79</v>
      </c>
      <c r="E978" s="5" t="s">
        <v>703</v>
      </c>
      <c r="F978" s="40"/>
      <c r="H978" s="51">
        <f t="shared" si="15"/>
        <v>331612.88000000012</v>
      </c>
      <c r="I978" s="44"/>
    </row>
    <row r="979" spans="1:9" ht="13" x14ac:dyDescent="0.3">
      <c r="A979" s="100">
        <v>43031</v>
      </c>
      <c r="B979" s="44"/>
      <c r="C979" s="44"/>
      <c r="D979" s="65">
        <v>10</v>
      </c>
      <c r="E979" s="5" t="s">
        <v>455</v>
      </c>
      <c r="F979" s="40"/>
      <c r="H979" s="51">
        <f t="shared" si="15"/>
        <v>331622.88000000012</v>
      </c>
      <c r="I979" s="44"/>
    </row>
    <row r="980" spans="1:9" ht="13" x14ac:dyDescent="0.3">
      <c r="A980" s="100">
        <v>43039</v>
      </c>
      <c r="B980" s="44"/>
      <c r="C980" s="44"/>
      <c r="D980" s="65">
        <v>10</v>
      </c>
      <c r="E980" s="5" t="s">
        <v>315</v>
      </c>
      <c r="F980" s="40"/>
      <c r="H980" s="51">
        <f t="shared" si="15"/>
        <v>331632.88000000012</v>
      </c>
      <c r="I980" s="44"/>
    </row>
    <row r="981" spans="1:9" ht="13" x14ac:dyDescent="0.3">
      <c r="A981" s="100">
        <v>43040</v>
      </c>
      <c r="B981" s="44"/>
      <c r="C981" s="44"/>
      <c r="D981" s="65">
        <v>10</v>
      </c>
      <c r="E981" s="5" t="s">
        <v>661</v>
      </c>
      <c r="F981" s="40"/>
      <c r="H981" s="51">
        <f t="shared" si="15"/>
        <v>331642.88000000012</v>
      </c>
      <c r="I981" s="44"/>
    </row>
    <row r="982" spans="1:9" ht="13" x14ac:dyDescent="0.3">
      <c r="A982" s="100">
        <v>43040</v>
      </c>
      <c r="B982" s="44"/>
      <c r="C982" s="44"/>
      <c r="D982" s="65">
        <v>10</v>
      </c>
      <c r="E982" s="5" t="s">
        <v>325</v>
      </c>
      <c r="F982" s="40"/>
      <c r="H982" s="51">
        <f t="shared" si="15"/>
        <v>331652.88000000012</v>
      </c>
      <c r="I982" s="44"/>
    </row>
    <row r="983" spans="1:9" ht="13" x14ac:dyDescent="0.3">
      <c r="A983" s="100">
        <v>43046</v>
      </c>
      <c r="B983" s="44"/>
      <c r="C983" s="44"/>
      <c r="D983" s="65">
        <v>365</v>
      </c>
      <c r="E983" s="5" t="s">
        <v>572</v>
      </c>
      <c r="F983" s="40"/>
      <c r="H983" s="51">
        <f t="shared" si="15"/>
        <v>332017.88000000012</v>
      </c>
      <c r="I983" s="44"/>
    </row>
    <row r="984" spans="1:9" ht="13" x14ac:dyDescent="0.3">
      <c r="A984" s="100">
        <v>43060</v>
      </c>
      <c r="B984" s="44"/>
      <c r="C984" s="44"/>
      <c r="D984" s="65">
        <v>10</v>
      </c>
      <c r="E984" s="5" t="s">
        <v>455</v>
      </c>
      <c r="F984" s="40"/>
      <c r="H984" s="51">
        <f t="shared" si="15"/>
        <v>332027.88000000012</v>
      </c>
      <c r="I984" s="44"/>
    </row>
    <row r="985" spans="1:9" ht="13" x14ac:dyDescent="0.3">
      <c r="A985" s="100">
        <v>43069</v>
      </c>
      <c r="B985" s="44"/>
      <c r="C985" s="44"/>
      <c r="D985" s="65">
        <v>10</v>
      </c>
      <c r="E985" s="5" t="s">
        <v>315</v>
      </c>
      <c r="F985" s="40"/>
      <c r="H985" s="51">
        <f t="shared" si="15"/>
        <v>332037.88000000012</v>
      </c>
      <c r="I985" s="44"/>
    </row>
    <row r="986" spans="1:9" ht="13" x14ac:dyDescent="0.3">
      <c r="A986" s="100">
        <v>43070</v>
      </c>
      <c r="B986" s="44"/>
      <c r="C986" s="44"/>
      <c r="D986" s="65">
        <v>10</v>
      </c>
      <c r="E986" s="5" t="s">
        <v>661</v>
      </c>
      <c r="F986" s="40"/>
      <c r="H986" s="51">
        <f t="shared" si="15"/>
        <v>332047.88000000012</v>
      </c>
      <c r="I986" s="44"/>
    </row>
    <row r="987" spans="1:9" ht="13" x14ac:dyDescent="0.3">
      <c r="A987" s="43">
        <v>43070</v>
      </c>
      <c r="B987" s="44"/>
      <c r="C987" s="44"/>
      <c r="D987" s="65">
        <v>10</v>
      </c>
      <c r="E987" s="5" t="s">
        <v>325</v>
      </c>
      <c r="F987" s="40"/>
      <c r="H987" s="51">
        <f t="shared" si="15"/>
        <v>332057.88000000012</v>
      </c>
      <c r="I987" s="44"/>
    </row>
    <row r="988" spans="1:9" ht="13" x14ac:dyDescent="0.3">
      <c r="A988" s="43">
        <v>43076</v>
      </c>
      <c r="B988" s="44"/>
      <c r="C988" s="44"/>
      <c r="D988" s="65">
        <v>100</v>
      </c>
      <c r="E988" s="5" t="s">
        <v>824</v>
      </c>
      <c r="F988" s="40"/>
      <c r="H988" s="51">
        <f t="shared" si="15"/>
        <v>332157.88000000012</v>
      </c>
      <c r="I988" s="44"/>
    </row>
    <row r="989" spans="1:9" ht="13" x14ac:dyDescent="0.3">
      <c r="A989" s="43">
        <v>43077</v>
      </c>
      <c r="B989" s="44"/>
      <c r="C989" s="44"/>
      <c r="D989" s="65">
        <v>15</v>
      </c>
      <c r="E989" s="5" t="s">
        <v>362</v>
      </c>
      <c r="F989" s="40"/>
      <c r="H989" s="51">
        <f t="shared" si="15"/>
        <v>332172.88000000012</v>
      </c>
      <c r="I989" s="44"/>
    </row>
    <row r="990" spans="1:9" ht="13" x14ac:dyDescent="0.3">
      <c r="A990" s="43">
        <v>43084</v>
      </c>
      <c r="B990" s="44"/>
      <c r="C990" s="44"/>
      <c r="D990" s="65">
        <v>11.73</v>
      </c>
      <c r="E990" s="5" t="s">
        <v>703</v>
      </c>
      <c r="F990" s="40"/>
      <c r="H990" s="51">
        <f t="shared" si="15"/>
        <v>332184.6100000001</v>
      </c>
      <c r="I990" s="44"/>
    </row>
    <row r="991" spans="1:9" ht="13" x14ac:dyDescent="0.3">
      <c r="A991" s="43">
        <v>43087</v>
      </c>
      <c r="B991" s="44"/>
      <c r="C991" s="44"/>
      <c r="D991" s="65">
        <v>400</v>
      </c>
      <c r="E991" s="5" t="s">
        <v>455</v>
      </c>
      <c r="F991" s="40"/>
      <c r="H991" s="51">
        <f t="shared" si="15"/>
        <v>332584.6100000001</v>
      </c>
      <c r="I991" s="44"/>
    </row>
    <row r="992" spans="1:9" ht="13" x14ac:dyDescent="0.3">
      <c r="A992" s="43">
        <v>43089</v>
      </c>
      <c r="B992" s="44"/>
      <c r="C992" s="44"/>
      <c r="D992" s="65">
        <v>100</v>
      </c>
      <c r="E992" s="5" t="s">
        <v>761</v>
      </c>
      <c r="F992" s="40"/>
      <c r="H992" s="51">
        <f t="shared" si="15"/>
        <v>332684.6100000001</v>
      </c>
      <c r="I992" s="44"/>
    </row>
    <row r="993" spans="1:10" ht="13" x14ac:dyDescent="0.3">
      <c r="A993" s="43">
        <v>43090</v>
      </c>
      <c r="B993" s="44"/>
      <c r="C993" s="44"/>
      <c r="D993" s="65">
        <v>10</v>
      </c>
      <c r="E993" s="5" t="s">
        <v>455</v>
      </c>
      <c r="F993" s="40"/>
      <c r="H993" s="51">
        <f t="shared" si="15"/>
        <v>332694.6100000001</v>
      </c>
      <c r="I993" s="44"/>
    </row>
    <row r="994" spans="1:10" ht="13" x14ac:dyDescent="0.3">
      <c r="A994" s="43">
        <v>43091</v>
      </c>
      <c r="B994" s="44"/>
      <c r="C994" s="44"/>
      <c r="D994" s="65">
        <v>10</v>
      </c>
      <c r="E994" s="5" t="s">
        <v>845</v>
      </c>
      <c r="F994" s="40"/>
      <c r="H994" s="51">
        <f t="shared" si="15"/>
        <v>332704.6100000001</v>
      </c>
      <c r="I994" s="44"/>
    </row>
    <row r="995" spans="1:10" ht="13" x14ac:dyDescent="0.3">
      <c r="A995" s="43">
        <v>43093</v>
      </c>
      <c r="B995" s="44"/>
      <c r="C995" s="44"/>
      <c r="D995" s="65">
        <v>60</v>
      </c>
      <c r="E995" s="5" t="s">
        <v>352</v>
      </c>
      <c r="F995" s="40"/>
      <c r="H995" s="51">
        <f t="shared" si="15"/>
        <v>332764.6100000001</v>
      </c>
      <c r="I995" s="44"/>
    </row>
    <row r="996" spans="1:10" ht="13" x14ac:dyDescent="0.3">
      <c r="A996" s="43">
        <v>43096</v>
      </c>
      <c r="B996" s="44"/>
      <c r="C996" s="44"/>
      <c r="D996" s="65">
        <v>160</v>
      </c>
      <c r="E996" s="5" t="s">
        <v>827</v>
      </c>
      <c r="F996" s="40"/>
      <c r="H996" s="51">
        <f t="shared" si="15"/>
        <v>332924.6100000001</v>
      </c>
      <c r="I996" s="44"/>
    </row>
    <row r="997" spans="1:10" ht="13" x14ac:dyDescent="0.3">
      <c r="A997" s="43">
        <v>43096</v>
      </c>
      <c r="B997" s="44"/>
      <c r="C997" s="44"/>
      <c r="D997" s="65">
        <v>30</v>
      </c>
      <c r="E997" s="5" t="s">
        <v>670</v>
      </c>
      <c r="F997" s="40"/>
      <c r="H997" s="51">
        <f t="shared" si="15"/>
        <v>332954.6100000001</v>
      </c>
      <c r="I997" s="44"/>
    </row>
    <row r="998" spans="1:10" ht="13" x14ac:dyDescent="0.3">
      <c r="A998" s="43">
        <v>43097</v>
      </c>
      <c r="B998" s="44"/>
      <c r="C998" s="44"/>
      <c r="D998" s="65">
        <v>10</v>
      </c>
      <c r="E998" s="5" t="s">
        <v>844</v>
      </c>
      <c r="F998" s="40"/>
      <c r="H998" s="51">
        <f t="shared" si="15"/>
        <v>332964.6100000001</v>
      </c>
      <c r="I998" s="44"/>
    </row>
    <row r="999" spans="1:10" ht="13" x14ac:dyDescent="0.3">
      <c r="A999" s="43">
        <v>43098</v>
      </c>
      <c r="B999" s="44"/>
      <c r="C999" s="44"/>
      <c r="D999" s="65">
        <v>20</v>
      </c>
      <c r="E999" s="5" t="s">
        <v>843</v>
      </c>
      <c r="F999" s="40"/>
      <c r="H999" s="51">
        <f t="shared" si="15"/>
        <v>332984.6100000001</v>
      </c>
      <c r="I999" s="44"/>
    </row>
    <row r="1000" spans="1:10" ht="13" x14ac:dyDescent="0.3">
      <c r="A1000" s="43">
        <v>43102</v>
      </c>
      <c r="B1000" s="44"/>
      <c r="C1000" s="44"/>
      <c r="D1000" s="65">
        <v>125</v>
      </c>
      <c r="E1000" s="5" t="s">
        <v>652</v>
      </c>
      <c r="F1000" s="114"/>
      <c r="G1000" s="118"/>
      <c r="H1000" s="51">
        <f t="shared" si="15"/>
        <v>333109.6100000001</v>
      </c>
      <c r="I1000" s="44"/>
    </row>
    <row r="1001" spans="1:10" ht="13" x14ac:dyDescent="0.3">
      <c r="A1001" s="43">
        <v>43102</v>
      </c>
      <c r="B1001" s="44"/>
      <c r="C1001" s="44"/>
      <c r="D1001" s="65">
        <v>10</v>
      </c>
      <c r="E1001" s="5" t="s">
        <v>315</v>
      </c>
      <c r="F1001" s="114"/>
      <c r="G1001" s="118"/>
      <c r="H1001" s="51">
        <f t="shared" si="15"/>
        <v>333119.6100000001</v>
      </c>
      <c r="I1001" s="44"/>
    </row>
    <row r="1002" spans="1:10" ht="13" x14ac:dyDescent="0.3">
      <c r="A1002" s="43">
        <v>43102</v>
      </c>
      <c r="B1002" s="44"/>
      <c r="C1002" s="44"/>
      <c r="D1002" s="65">
        <v>50</v>
      </c>
      <c r="E1002" s="5" t="s">
        <v>828</v>
      </c>
      <c r="F1002" s="114"/>
      <c r="G1002" s="118"/>
      <c r="H1002" s="51">
        <f t="shared" si="15"/>
        <v>333169.6100000001</v>
      </c>
      <c r="I1002" s="44"/>
    </row>
    <row r="1003" spans="1:10" ht="13" x14ac:dyDescent="0.3">
      <c r="A1003" s="43">
        <v>43102</v>
      </c>
      <c r="B1003" s="44"/>
      <c r="C1003" s="44"/>
      <c r="D1003" s="65">
        <v>10</v>
      </c>
      <c r="E1003" s="5" t="s">
        <v>325</v>
      </c>
      <c r="F1003" s="114"/>
      <c r="G1003" s="118"/>
      <c r="H1003" s="51">
        <f t="shared" si="15"/>
        <v>333179.6100000001</v>
      </c>
      <c r="I1003" s="44"/>
    </row>
    <row r="1004" spans="1:10" ht="13" x14ac:dyDescent="0.3">
      <c r="A1004" s="43">
        <v>43102</v>
      </c>
      <c r="B1004" s="44"/>
      <c r="C1004" s="44"/>
      <c r="D1004" s="65">
        <v>10</v>
      </c>
      <c r="E1004" s="5" t="s">
        <v>842</v>
      </c>
      <c r="F1004" s="114"/>
      <c r="G1004" s="118"/>
      <c r="H1004" s="51">
        <f t="shared" si="15"/>
        <v>333189.6100000001</v>
      </c>
      <c r="I1004" s="44"/>
    </row>
    <row r="1005" spans="1:10" ht="13" x14ac:dyDescent="0.3">
      <c r="A1005" s="43">
        <v>43102</v>
      </c>
      <c r="B1005" s="44"/>
      <c r="C1005" s="44"/>
      <c r="D1005" s="65">
        <v>10</v>
      </c>
      <c r="E1005" s="5" t="s">
        <v>661</v>
      </c>
      <c r="F1005" s="114"/>
      <c r="G1005" s="118"/>
      <c r="H1005" s="51">
        <f t="shared" si="15"/>
        <v>333199.6100000001</v>
      </c>
      <c r="I1005" s="44"/>
    </row>
    <row r="1006" spans="1:10" ht="13" x14ac:dyDescent="0.3">
      <c r="A1006" s="43">
        <v>43102</v>
      </c>
      <c r="B1006" s="44"/>
      <c r="C1006" s="44"/>
      <c r="D1006" s="65">
        <v>15</v>
      </c>
      <c r="E1006" s="5" t="s">
        <v>362</v>
      </c>
      <c r="F1006" s="114"/>
      <c r="G1006" s="118"/>
      <c r="H1006" s="51">
        <f t="shared" si="15"/>
        <v>333214.6100000001</v>
      </c>
      <c r="I1006" s="44"/>
    </row>
    <row r="1007" spans="1:10" ht="13" x14ac:dyDescent="0.3">
      <c r="A1007" s="43">
        <v>43108</v>
      </c>
      <c r="B1007" s="44"/>
      <c r="C1007" s="44"/>
      <c r="D1007" s="65">
        <v>50</v>
      </c>
      <c r="E1007" s="5" t="s">
        <v>841</v>
      </c>
      <c r="F1007" s="114"/>
      <c r="G1007" s="118"/>
      <c r="H1007" s="51">
        <f t="shared" si="15"/>
        <v>333264.6100000001</v>
      </c>
      <c r="I1007" s="44"/>
    </row>
    <row r="1008" spans="1:10" ht="13" x14ac:dyDescent="0.3">
      <c r="A1008" s="116">
        <v>43111</v>
      </c>
      <c r="B1008" s="118"/>
      <c r="C1008" s="118"/>
      <c r="D1008" s="123">
        <v>10</v>
      </c>
      <c r="E1008" s="5" t="s">
        <v>846</v>
      </c>
      <c r="F1008" s="114"/>
      <c r="H1008" s="51">
        <f t="shared" si="15"/>
        <v>333274.6100000001</v>
      </c>
      <c r="I1008" s="118"/>
      <c r="J1008" s="102"/>
    </row>
    <row r="1009" spans="1:10" ht="13" x14ac:dyDescent="0.3">
      <c r="A1009" s="116">
        <v>43115</v>
      </c>
      <c r="B1009" s="118"/>
      <c r="C1009" s="118"/>
      <c r="D1009" s="123">
        <v>25</v>
      </c>
      <c r="E1009" s="5" t="s">
        <v>836</v>
      </c>
      <c r="F1009" s="114"/>
      <c r="H1009" s="51">
        <f t="shared" si="15"/>
        <v>333299.6100000001</v>
      </c>
      <c r="I1009" s="118"/>
      <c r="J1009" s="102"/>
    </row>
    <row r="1010" spans="1:10" ht="13" x14ac:dyDescent="0.3">
      <c r="A1010" s="116">
        <v>43115</v>
      </c>
      <c r="B1010" s="118"/>
      <c r="C1010" s="118"/>
      <c r="D1010" s="123">
        <v>25</v>
      </c>
      <c r="E1010" s="5" t="s">
        <v>835</v>
      </c>
      <c r="F1010" s="114"/>
      <c r="H1010" s="51">
        <f t="shared" si="15"/>
        <v>333324.6100000001</v>
      </c>
      <c r="I1010" s="118"/>
      <c r="J1010" s="102"/>
    </row>
    <row r="1011" spans="1:10" ht="13" x14ac:dyDescent="0.3">
      <c r="A1011" s="116">
        <v>43115</v>
      </c>
      <c r="B1011" s="118"/>
      <c r="C1011" s="118"/>
      <c r="D1011" s="123">
        <v>20</v>
      </c>
      <c r="E1011" s="5" t="s">
        <v>837</v>
      </c>
      <c r="F1011" s="114"/>
      <c r="H1011" s="51">
        <f t="shared" si="15"/>
        <v>333344.6100000001</v>
      </c>
      <c r="I1011" s="118"/>
      <c r="J1011" s="102"/>
    </row>
    <row r="1012" spans="1:10" ht="13" x14ac:dyDescent="0.3">
      <c r="A1012" s="116">
        <v>43116</v>
      </c>
      <c r="B1012" s="118"/>
      <c r="C1012" s="118"/>
      <c r="D1012" s="123">
        <v>50</v>
      </c>
      <c r="E1012" s="5" t="s">
        <v>838</v>
      </c>
      <c r="F1012" s="114"/>
      <c r="H1012" s="51">
        <f t="shared" si="15"/>
        <v>333394.6100000001</v>
      </c>
      <c r="I1012" s="118"/>
      <c r="J1012" s="102"/>
    </row>
    <row r="1013" spans="1:10" ht="13" x14ac:dyDescent="0.3">
      <c r="A1013" s="116">
        <v>43117</v>
      </c>
      <c r="B1013" s="118"/>
      <c r="C1013" s="118"/>
      <c r="D1013" s="123">
        <v>50</v>
      </c>
      <c r="E1013" s="5" t="s">
        <v>840</v>
      </c>
      <c r="F1013" s="114"/>
      <c r="H1013" s="51">
        <f t="shared" si="15"/>
        <v>333444.6100000001</v>
      </c>
      <c r="I1013" s="118"/>
      <c r="J1013" s="102"/>
    </row>
    <row r="1014" spans="1:10" ht="13" x14ac:dyDescent="0.3">
      <c r="A1014" s="116">
        <v>43117</v>
      </c>
      <c r="B1014" s="118"/>
      <c r="C1014" s="118"/>
      <c r="D1014" s="123">
        <v>25</v>
      </c>
      <c r="E1014" s="5" t="s">
        <v>839</v>
      </c>
      <c r="F1014" s="114"/>
      <c r="H1014" s="51">
        <f t="shared" si="15"/>
        <v>333469.6100000001</v>
      </c>
      <c r="I1014" s="118"/>
      <c r="J1014" s="102"/>
    </row>
    <row r="1015" spans="1:10" ht="13" x14ac:dyDescent="0.3">
      <c r="A1015" s="116">
        <v>43122</v>
      </c>
      <c r="B1015" s="118"/>
      <c r="C1015" s="118"/>
      <c r="D1015" s="123">
        <v>100</v>
      </c>
      <c r="E1015" s="5" t="s">
        <v>850</v>
      </c>
      <c r="F1015" s="114"/>
      <c r="H1015" s="51">
        <f t="shared" si="15"/>
        <v>333569.6100000001</v>
      </c>
      <c r="I1015" s="118"/>
      <c r="J1015" s="102"/>
    </row>
    <row r="1016" spans="1:10" ht="13" x14ac:dyDescent="0.3">
      <c r="A1016" s="116">
        <v>43122</v>
      </c>
      <c r="B1016" s="118"/>
      <c r="C1016" s="118"/>
      <c r="D1016" s="123">
        <v>10</v>
      </c>
      <c r="E1016" s="5" t="s">
        <v>455</v>
      </c>
      <c r="F1016" s="114"/>
      <c r="H1016" s="51">
        <f t="shared" si="15"/>
        <v>333579.6100000001</v>
      </c>
      <c r="I1016" s="118"/>
      <c r="J1016" s="102"/>
    </row>
    <row r="1017" spans="1:10" ht="13" x14ac:dyDescent="0.3">
      <c r="A1017" s="116">
        <v>43122</v>
      </c>
      <c r="B1017" s="118"/>
      <c r="C1017" s="118"/>
      <c r="D1017" s="123">
        <v>10</v>
      </c>
      <c r="E1017" s="5" t="s">
        <v>849</v>
      </c>
      <c r="F1017" s="114"/>
      <c r="H1017" s="51">
        <f t="shared" si="15"/>
        <v>333589.6100000001</v>
      </c>
      <c r="I1017" s="118"/>
      <c r="J1017" s="102"/>
    </row>
    <row r="1018" spans="1:10" ht="13" x14ac:dyDescent="0.3">
      <c r="A1018" s="116">
        <v>43125</v>
      </c>
      <c r="B1018" s="118"/>
      <c r="C1018" s="118"/>
      <c r="D1018" s="123">
        <v>5</v>
      </c>
      <c r="E1018" s="5" t="s">
        <v>869</v>
      </c>
      <c r="F1018" s="114"/>
      <c r="H1018" s="51">
        <f t="shared" si="15"/>
        <v>333594.6100000001</v>
      </c>
      <c r="I1018" s="118"/>
      <c r="J1018" s="102"/>
    </row>
    <row r="1019" spans="1:10" ht="13" x14ac:dyDescent="0.3">
      <c r="A1019" s="116">
        <v>43125</v>
      </c>
      <c r="B1019" s="118"/>
      <c r="C1019" s="118"/>
      <c r="D1019" s="123">
        <v>75</v>
      </c>
      <c r="E1019" s="5" t="s">
        <v>852</v>
      </c>
      <c r="F1019" s="114"/>
      <c r="H1019" s="51">
        <f t="shared" si="15"/>
        <v>333669.6100000001</v>
      </c>
      <c r="I1019" s="118"/>
      <c r="J1019" s="102"/>
    </row>
    <row r="1020" spans="1:10" ht="13" x14ac:dyDescent="0.3">
      <c r="A1020" s="116">
        <v>43126</v>
      </c>
      <c r="B1020" s="118"/>
      <c r="C1020" s="118"/>
      <c r="D1020" s="123">
        <v>10</v>
      </c>
      <c r="E1020" s="5" t="s">
        <v>853</v>
      </c>
      <c r="F1020" s="114"/>
      <c r="H1020" s="51">
        <f t="shared" ref="H1020:H1069" si="16">+H1019+D1020</f>
        <v>333679.6100000001</v>
      </c>
      <c r="I1020" s="118"/>
      <c r="J1020" s="102"/>
    </row>
    <row r="1021" spans="1:10" ht="13" x14ac:dyDescent="0.3">
      <c r="A1021" s="116">
        <v>43131</v>
      </c>
      <c r="B1021" s="118"/>
      <c r="C1021" s="118"/>
      <c r="D1021" s="123">
        <v>10</v>
      </c>
      <c r="E1021" s="5" t="s">
        <v>315</v>
      </c>
      <c r="F1021" s="114"/>
      <c r="H1021" s="51">
        <f t="shared" si="16"/>
        <v>333689.6100000001</v>
      </c>
      <c r="I1021" s="118"/>
      <c r="J1021" s="102"/>
    </row>
    <row r="1022" spans="1:10" ht="13" x14ac:dyDescent="0.3">
      <c r="A1022" s="116">
        <v>43131</v>
      </c>
      <c r="B1022" s="118"/>
      <c r="C1022" s="118"/>
      <c r="D1022" s="123">
        <v>25</v>
      </c>
      <c r="E1022" s="5" t="s">
        <v>854</v>
      </c>
      <c r="F1022" s="114"/>
      <c r="H1022" s="51">
        <f t="shared" si="16"/>
        <v>333714.6100000001</v>
      </c>
      <c r="I1022" s="118"/>
      <c r="J1022" s="102"/>
    </row>
    <row r="1023" spans="1:10" ht="13" x14ac:dyDescent="0.3">
      <c r="A1023" s="116">
        <v>43132</v>
      </c>
      <c r="B1023" s="118"/>
      <c r="C1023" s="118"/>
      <c r="D1023" s="124">
        <v>25</v>
      </c>
      <c r="E1023" s="42" t="s">
        <v>868</v>
      </c>
      <c r="F1023" s="42"/>
      <c r="G1023" s="5"/>
      <c r="H1023" s="51">
        <f t="shared" si="16"/>
        <v>333739.6100000001</v>
      </c>
      <c r="I1023" s="118"/>
      <c r="J1023" s="102"/>
    </row>
    <row r="1024" spans="1:10" ht="13" x14ac:dyDescent="0.3">
      <c r="A1024" s="116">
        <v>43132</v>
      </c>
      <c r="B1024" s="118"/>
      <c r="C1024" s="118"/>
      <c r="D1024" s="124">
        <v>10</v>
      </c>
      <c r="E1024" s="42" t="s">
        <v>325</v>
      </c>
      <c r="F1024" s="42"/>
      <c r="G1024" s="5"/>
      <c r="H1024" s="51">
        <f t="shared" si="16"/>
        <v>333749.6100000001</v>
      </c>
      <c r="I1024" s="118"/>
      <c r="J1024" s="102"/>
    </row>
    <row r="1025" spans="1:10" ht="13" x14ac:dyDescent="0.3">
      <c r="A1025" s="116">
        <v>43132</v>
      </c>
      <c r="B1025" s="118"/>
      <c r="C1025" s="118"/>
      <c r="D1025" s="124">
        <v>10</v>
      </c>
      <c r="E1025" s="42" t="s">
        <v>662</v>
      </c>
      <c r="F1025" s="42"/>
      <c r="G1025" s="5"/>
      <c r="H1025" s="51">
        <f t="shared" si="16"/>
        <v>333759.6100000001</v>
      </c>
      <c r="I1025" s="118"/>
      <c r="J1025" s="102"/>
    </row>
    <row r="1026" spans="1:10" ht="13" x14ac:dyDescent="0.3">
      <c r="A1026" s="116">
        <v>43133</v>
      </c>
      <c r="B1026" s="118"/>
      <c r="C1026" s="118"/>
      <c r="D1026" s="124">
        <v>50</v>
      </c>
      <c r="E1026" s="42" t="s">
        <v>867</v>
      </c>
      <c r="F1026" s="42"/>
      <c r="G1026" s="5"/>
      <c r="H1026" s="51">
        <f t="shared" si="16"/>
        <v>333809.6100000001</v>
      </c>
      <c r="I1026" s="118"/>
      <c r="J1026" s="102"/>
    </row>
    <row r="1027" spans="1:10" ht="13" x14ac:dyDescent="0.3">
      <c r="A1027" s="116">
        <v>43137</v>
      </c>
      <c r="B1027" s="118"/>
      <c r="C1027" s="118"/>
      <c r="D1027" s="123">
        <v>200</v>
      </c>
      <c r="E1027" s="5" t="s">
        <v>858</v>
      </c>
      <c r="F1027" s="114"/>
      <c r="H1027" s="51">
        <f t="shared" si="16"/>
        <v>334009.6100000001</v>
      </c>
      <c r="I1027" s="118"/>
      <c r="J1027" s="102"/>
    </row>
    <row r="1028" spans="1:10" ht="13" x14ac:dyDescent="0.3">
      <c r="A1028" s="116">
        <v>43137</v>
      </c>
      <c r="B1028" s="118"/>
      <c r="C1028" s="118"/>
      <c r="D1028" s="123">
        <v>20</v>
      </c>
      <c r="E1028" s="42" t="s">
        <v>857</v>
      </c>
      <c r="F1028" s="42"/>
      <c r="G1028" s="5"/>
      <c r="H1028" s="51">
        <f t="shared" si="16"/>
        <v>334029.6100000001</v>
      </c>
      <c r="I1028" s="118"/>
      <c r="J1028" s="102"/>
    </row>
    <row r="1029" spans="1:10" ht="13" x14ac:dyDescent="0.3">
      <c r="A1029" s="116">
        <v>43146</v>
      </c>
      <c r="B1029" s="118"/>
      <c r="C1029" s="118"/>
      <c r="D1029" s="123">
        <v>2500</v>
      </c>
      <c r="E1029" s="5" t="s">
        <v>859</v>
      </c>
      <c r="F1029" s="42"/>
      <c r="G1029" s="5"/>
      <c r="H1029" s="51">
        <f t="shared" si="16"/>
        <v>336529.6100000001</v>
      </c>
      <c r="I1029" s="118"/>
      <c r="J1029" s="102"/>
    </row>
    <row r="1030" spans="1:10" ht="13" x14ac:dyDescent="0.3">
      <c r="A1030" s="116">
        <v>43150</v>
      </c>
      <c r="B1030" s="118"/>
      <c r="C1030" s="118"/>
      <c r="D1030" s="123">
        <v>200</v>
      </c>
      <c r="E1030" s="5" t="s">
        <v>860</v>
      </c>
      <c r="F1030" s="114"/>
      <c r="G1030" s="118"/>
      <c r="H1030" s="51">
        <f t="shared" si="16"/>
        <v>336729.6100000001</v>
      </c>
      <c r="I1030" s="118"/>
      <c r="J1030" s="102"/>
    </row>
    <row r="1031" spans="1:10" ht="13" x14ac:dyDescent="0.3">
      <c r="A1031" s="116">
        <v>43152</v>
      </c>
      <c r="B1031" s="118"/>
      <c r="C1031" s="118"/>
      <c r="D1031" s="123">
        <v>10</v>
      </c>
      <c r="E1031" s="5" t="s">
        <v>455</v>
      </c>
      <c r="F1031" s="42"/>
      <c r="G1031" s="5"/>
      <c r="H1031" s="51">
        <f t="shared" si="16"/>
        <v>336739.6100000001</v>
      </c>
      <c r="I1031" s="118"/>
      <c r="J1031" s="102"/>
    </row>
    <row r="1032" spans="1:10" ht="13" x14ac:dyDescent="0.3">
      <c r="A1032" s="116">
        <v>43159</v>
      </c>
      <c r="B1032" s="118"/>
      <c r="C1032" s="118"/>
      <c r="D1032" s="123">
        <v>10</v>
      </c>
      <c r="E1032" s="5" t="s">
        <v>315</v>
      </c>
      <c r="F1032" s="42"/>
      <c r="G1032" s="5"/>
      <c r="H1032" s="51">
        <f t="shared" si="16"/>
        <v>336749.6100000001</v>
      </c>
      <c r="I1032" s="118"/>
      <c r="J1032" s="102"/>
    </row>
    <row r="1033" spans="1:10" ht="13" x14ac:dyDescent="0.3">
      <c r="A1033" s="116">
        <v>43160</v>
      </c>
      <c r="B1033" s="118"/>
      <c r="C1033" s="118"/>
      <c r="D1033" s="123">
        <v>10</v>
      </c>
      <c r="E1033" s="5" t="s">
        <v>325</v>
      </c>
      <c r="F1033" s="42"/>
      <c r="G1033" s="5"/>
      <c r="H1033" s="51">
        <f t="shared" si="16"/>
        <v>336759.6100000001</v>
      </c>
      <c r="I1033" s="118"/>
      <c r="J1033" s="102"/>
    </row>
    <row r="1034" spans="1:10" ht="13" x14ac:dyDescent="0.3">
      <c r="A1034" s="116">
        <v>43160</v>
      </c>
      <c r="B1034" s="118"/>
      <c r="C1034" s="118"/>
      <c r="D1034" s="123">
        <v>10</v>
      </c>
      <c r="E1034" s="5" t="s">
        <v>661</v>
      </c>
      <c r="F1034" s="42"/>
      <c r="G1034" s="5"/>
      <c r="H1034" s="51">
        <f t="shared" si="16"/>
        <v>336769.6100000001</v>
      </c>
      <c r="I1034" s="118"/>
      <c r="J1034" s="102"/>
    </row>
    <row r="1035" spans="1:10" ht="13" x14ac:dyDescent="0.3">
      <c r="A1035" s="116">
        <v>43164</v>
      </c>
      <c r="B1035" s="118"/>
      <c r="C1035" s="118"/>
      <c r="D1035" s="123">
        <v>1383.87</v>
      </c>
      <c r="E1035" s="5" t="s">
        <v>861</v>
      </c>
      <c r="F1035" s="42"/>
      <c r="G1035" s="5"/>
      <c r="H1035" s="51">
        <f t="shared" si="16"/>
        <v>338153.4800000001</v>
      </c>
      <c r="I1035" s="118"/>
      <c r="J1035" s="102"/>
    </row>
    <row r="1036" spans="1:10" ht="13" x14ac:dyDescent="0.3">
      <c r="A1036" s="116">
        <v>43171</v>
      </c>
      <c r="B1036" s="118"/>
      <c r="C1036" s="118"/>
      <c r="D1036" s="123">
        <v>2500</v>
      </c>
      <c r="E1036" s="5" t="s">
        <v>862</v>
      </c>
      <c r="F1036" s="114"/>
      <c r="G1036" s="5"/>
      <c r="H1036" s="51">
        <f t="shared" si="16"/>
        <v>340653.4800000001</v>
      </c>
      <c r="I1036" s="118"/>
      <c r="J1036" s="102"/>
    </row>
    <row r="1037" spans="1:10" ht="13" x14ac:dyDescent="0.3">
      <c r="A1037" s="116">
        <v>43171</v>
      </c>
      <c r="B1037" s="118"/>
      <c r="C1037" s="118"/>
      <c r="D1037" s="123">
        <v>15</v>
      </c>
      <c r="E1037" s="5" t="s">
        <v>863</v>
      </c>
      <c r="F1037" s="114"/>
      <c r="G1037" s="5"/>
      <c r="H1037" s="51">
        <f t="shared" si="16"/>
        <v>340668.4800000001</v>
      </c>
      <c r="I1037" s="118"/>
      <c r="J1037" s="102"/>
    </row>
    <row r="1038" spans="1:10" ht="13" x14ac:dyDescent="0.3">
      <c r="A1038" s="116">
        <v>43179</v>
      </c>
      <c r="B1038" s="118"/>
      <c r="C1038" s="118"/>
      <c r="D1038" s="123">
        <v>290</v>
      </c>
      <c r="E1038" s="5" t="s">
        <v>362</v>
      </c>
      <c r="F1038" s="114"/>
      <c r="G1038" s="5"/>
      <c r="H1038" s="51">
        <f t="shared" si="16"/>
        <v>340958.4800000001</v>
      </c>
      <c r="I1038" s="118"/>
      <c r="J1038" s="102"/>
    </row>
    <row r="1039" spans="1:10" ht="13" x14ac:dyDescent="0.3">
      <c r="A1039" s="116">
        <v>43180</v>
      </c>
      <c r="B1039" s="118"/>
      <c r="C1039" s="118"/>
      <c r="D1039" s="123">
        <v>10</v>
      </c>
      <c r="E1039" s="5" t="s">
        <v>455</v>
      </c>
      <c r="F1039" s="114"/>
      <c r="G1039" s="5"/>
      <c r="H1039" s="51">
        <f t="shared" si="16"/>
        <v>340968.4800000001</v>
      </c>
      <c r="I1039" s="118"/>
      <c r="J1039" s="102"/>
    </row>
    <row r="1040" spans="1:10" ht="13" x14ac:dyDescent="0.3">
      <c r="A1040" s="116">
        <v>43185</v>
      </c>
      <c r="B1040" s="118"/>
      <c r="C1040" s="118"/>
      <c r="D1040" s="123">
        <v>50</v>
      </c>
      <c r="E1040" s="5" t="s">
        <v>864</v>
      </c>
      <c r="F1040" s="114"/>
      <c r="G1040" s="5"/>
      <c r="H1040" s="51">
        <f t="shared" si="16"/>
        <v>341018.4800000001</v>
      </c>
      <c r="I1040" s="118"/>
      <c r="J1040" s="102"/>
    </row>
    <row r="1041" spans="1:10" ht="13" x14ac:dyDescent="0.3">
      <c r="A1041" s="116">
        <v>43187</v>
      </c>
      <c r="B1041" s="118"/>
      <c r="C1041" s="118"/>
      <c r="D1041" s="123">
        <v>50</v>
      </c>
      <c r="E1041" s="5" t="s">
        <v>362</v>
      </c>
      <c r="F1041" s="114"/>
      <c r="G1041" s="5"/>
      <c r="H1041" s="51">
        <f t="shared" si="16"/>
        <v>341068.4800000001</v>
      </c>
      <c r="I1041" s="118"/>
      <c r="J1041" s="102"/>
    </row>
    <row r="1042" spans="1:10" ht="13" x14ac:dyDescent="0.3">
      <c r="A1042" s="116">
        <v>43188</v>
      </c>
      <c r="B1042" s="118"/>
      <c r="C1042" s="118"/>
      <c r="D1042" s="123">
        <v>30</v>
      </c>
      <c r="E1042" s="5" t="s">
        <v>865</v>
      </c>
      <c r="F1042" s="114"/>
      <c r="G1042" s="5"/>
      <c r="H1042" s="51">
        <f>+H1041+D1042</f>
        <v>341098.4800000001</v>
      </c>
      <c r="I1042" s="118"/>
      <c r="J1042" s="102"/>
    </row>
    <row r="1043" spans="1:10" ht="13" x14ac:dyDescent="0.3">
      <c r="A1043" s="116">
        <v>43191</v>
      </c>
      <c r="B1043" s="118"/>
      <c r="C1043" s="118"/>
      <c r="D1043" s="123">
        <v>7000</v>
      </c>
      <c r="E1043" s="5" t="s">
        <v>866</v>
      </c>
      <c r="F1043" s="114"/>
      <c r="G1043" s="5"/>
      <c r="H1043" s="51">
        <f t="shared" si="16"/>
        <v>348098.4800000001</v>
      </c>
      <c r="I1043" s="118"/>
      <c r="J1043" s="102"/>
    </row>
    <row r="1044" spans="1:10" ht="13" x14ac:dyDescent="0.3">
      <c r="A1044" s="116">
        <v>43193</v>
      </c>
      <c r="B1044" s="118"/>
      <c r="C1044" s="118"/>
      <c r="D1044" s="123">
        <v>10</v>
      </c>
      <c r="E1044" s="5" t="s">
        <v>315</v>
      </c>
      <c r="F1044" s="114"/>
      <c r="G1044" s="5"/>
      <c r="H1044" s="51">
        <f t="shared" si="16"/>
        <v>348108.4800000001</v>
      </c>
      <c r="I1044" s="118"/>
      <c r="J1044" s="102"/>
    </row>
    <row r="1045" spans="1:10" ht="13" x14ac:dyDescent="0.3">
      <c r="A1045" s="116">
        <v>43193</v>
      </c>
      <c r="B1045" s="118"/>
      <c r="C1045" s="118"/>
      <c r="D1045" s="123">
        <v>10</v>
      </c>
      <c r="E1045" s="5" t="s">
        <v>844</v>
      </c>
      <c r="F1045" s="114"/>
      <c r="G1045" s="5"/>
      <c r="H1045" s="51">
        <f t="shared" si="16"/>
        <v>348118.4800000001</v>
      </c>
      <c r="I1045" s="118"/>
      <c r="J1045" s="102"/>
    </row>
    <row r="1046" spans="1:10" ht="13" x14ac:dyDescent="0.3">
      <c r="A1046" s="116">
        <v>43193</v>
      </c>
      <c r="B1046" s="118"/>
      <c r="C1046" s="118"/>
      <c r="D1046" s="123">
        <v>10</v>
      </c>
      <c r="E1046" s="5" t="s">
        <v>661</v>
      </c>
      <c r="F1046" s="42"/>
      <c r="G1046" s="5"/>
      <c r="H1046" s="51">
        <f t="shared" si="16"/>
        <v>348128.4800000001</v>
      </c>
      <c r="I1046" s="118"/>
      <c r="J1046" s="102"/>
    </row>
    <row r="1047" spans="1:10" ht="13" x14ac:dyDescent="0.3">
      <c r="A1047" s="116">
        <v>43193</v>
      </c>
      <c r="B1047" s="118"/>
      <c r="C1047" s="118"/>
      <c r="D1047" s="123">
        <v>10</v>
      </c>
      <c r="E1047" s="42" t="s">
        <v>325</v>
      </c>
      <c r="F1047" s="42"/>
      <c r="G1047" s="5"/>
      <c r="H1047" s="51">
        <f t="shared" si="16"/>
        <v>348138.4800000001</v>
      </c>
      <c r="I1047" s="118"/>
      <c r="J1047" s="102"/>
    </row>
    <row r="1048" spans="1:10" ht="13" x14ac:dyDescent="0.3">
      <c r="A1048" s="116">
        <v>43194</v>
      </c>
      <c r="B1048" s="118"/>
      <c r="C1048" s="118"/>
      <c r="D1048" s="123">
        <v>50</v>
      </c>
      <c r="E1048" s="42" t="s">
        <v>871</v>
      </c>
      <c r="F1048" s="42"/>
      <c r="G1048" s="5"/>
      <c r="H1048" s="51">
        <f t="shared" si="16"/>
        <v>348188.4800000001</v>
      </c>
      <c r="I1048" s="118"/>
      <c r="J1048" s="102"/>
    </row>
    <row r="1049" spans="1:10" ht="13" x14ac:dyDescent="0.3">
      <c r="A1049" s="116">
        <v>43213</v>
      </c>
      <c r="B1049" s="118"/>
      <c r="C1049" s="118"/>
      <c r="D1049" s="123">
        <v>10</v>
      </c>
      <c r="E1049" s="42" t="s">
        <v>455</v>
      </c>
      <c r="F1049" s="42"/>
      <c r="G1049" s="5"/>
      <c r="H1049" s="51">
        <f t="shared" si="16"/>
        <v>348198.4800000001</v>
      </c>
      <c r="I1049" s="118"/>
      <c r="J1049" s="102"/>
    </row>
    <row r="1050" spans="1:10" ht="13" x14ac:dyDescent="0.3">
      <c r="A1050" s="116">
        <v>43220</v>
      </c>
      <c r="B1050" s="118"/>
      <c r="C1050" s="118"/>
      <c r="D1050" s="123">
        <v>10</v>
      </c>
      <c r="E1050" s="42" t="s">
        <v>315</v>
      </c>
      <c r="F1050" s="42"/>
      <c r="G1050" s="5"/>
      <c r="H1050" s="51">
        <f t="shared" si="16"/>
        <v>348208.4800000001</v>
      </c>
      <c r="I1050" s="118"/>
      <c r="J1050" s="102"/>
    </row>
    <row r="1051" spans="1:10" ht="13" x14ac:dyDescent="0.3">
      <c r="A1051" s="116">
        <v>43222</v>
      </c>
      <c r="B1051" s="118"/>
      <c r="C1051" s="118"/>
      <c r="D1051" s="123">
        <v>10</v>
      </c>
      <c r="E1051" s="42" t="s">
        <v>661</v>
      </c>
      <c r="F1051" s="42"/>
      <c r="G1051" s="5"/>
      <c r="H1051" s="51">
        <f t="shared" si="16"/>
        <v>348218.4800000001</v>
      </c>
      <c r="I1051" s="118"/>
      <c r="J1051" s="102"/>
    </row>
    <row r="1052" spans="1:10" ht="13" x14ac:dyDescent="0.3">
      <c r="A1052" s="116">
        <v>43222</v>
      </c>
      <c r="B1052" s="118"/>
      <c r="C1052" s="118"/>
      <c r="D1052" s="123">
        <v>10</v>
      </c>
      <c r="E1052" s="42" t="s">
        <v>325</v>
      </c>
      <c r="F1052" s="42"/>
      <c r="G1052" s="5"/>
      <c r="H1052" s="51">
        <f t="shared" si="16"/>
        <v>348228.4800000001</v>
      </c>
      <c r="I1052" s="118"/>
      <c r="J1052" s="102"/>
    </row>
    <row r="1053" spans="1:10" ht="13" x14ac:dyDescent="0.3">
      <c r="A1053" s="116">
        <v>43234</v>
      </c>
      <c r="B1053" s="118"/>
      <c r="C1053" s="118"/>
      <c r="D1053" s="123">
        <v>15</v>
      </c>
      <c r="E1053" s="42" t="s">
        <v>362</v>
      </c>
      <c r="F1053" s="42"/>
      <c r="G1053" s="5"/>
      <c r="H1053" s="51">
        <f t="shared" si="16"/>
        <v>348243.4800000001</v>
      </c>
      <c r="I1053" s="118"/>
      <c r="J1053" s="102"/>
    </row>
    <row r="1054" spans="1:10" ht="13" x14ac:dyDescent="0.3">
      <c r="A1054" s="116">
        <v>43235</v>
      </c>
      <c r="B1054" s="118"/>
      <c r="C1054" s="118"/>
      <c r="D1054" s="123">
        <v>929.92</v>
      </c>
      <c r="E1054" s="42" t="s">
        <v>873</v>
      </c>
      <c r="F1054" s="42"/>
      <c r="G1054" s="5"/>
      <c r="H1054" s="51">
        <f t="shared" si="16"/>
        <v>349173.40000000008</v>
      </c>
      <c r="I1054" s="118"/>
      <c r="J1054" s="102"/>
    </row>
    <row r="1055" spans="1:10" ht="13" x14ac:dyDescent="0.3">
      <c r="A1055" s="116">
        <v>43241</v>
      </c>
      <c r="B1055" s="118"/>
      <c r="C1055" s="118"/>
      <c r="D1055" s="123">
        <v>10</v>
      </c>
      <c r="E1055" s="42" t="s">
        <v>455</v>
      </c>
      <c r="F1055" s="42"/>
      <c r="G1055" s="5"/>
      <c r="H1055" s="51">
        <f t="shared" si="16"/>
        <v>349183.40000000008</v>
      </c>
      <c r="I1055" s="118"/>
      <c r="J1055" s="102"/>
    </row>
    <row r="1056" spans="1:10" ht="13" x14ac:dyDescent="0.3">
      <c r="A1056" s="116">
        <v>43251</v>
      </c>
      <c r="B1056" s="118"/>
      <c r="C1056" s="118"/>
      <c r="D1056" s="123">
        <v>10</v>
      </c>
      <c r="E1056" s="42" t="s">
        <v>315</v>
      </c>
      <c r="F1056" s="42"/>
      <c r="G1056" s="5"/>
      <c r="H1056" s="51">
        <f t="shared" si="16"/>
        <v>349193.40000000008</v>
      </c>
      <c r="I1056" s="118"/>
      <c r="J1056" s="102"/>
    </row>
    <row r="1057" spans="1:12" ht="13" x14ac:dyDescent="0.3">
      <c r="A1057" s="116">
        <v>43252</v>
      </c>
      <c r="B1057" s="118"/>
      <c r="C1057" s="118"/>
      <c r="D1057" s="123">
        <v>10</v>
      </c>
      <c r="E1057" s="42" t="s">
        <v>661</v>
      </c>
      <c r="F1057" s="42"/>
      <c r="G1057" s="5"/>
      <c r="H1057" s="51">
        <f t="shared" si="16"/>
        <v>349203.40000000008</v>
      </c>
      <c r="I1057" s="118"/>
      <c r="J1057" s="102"/>
    </row>
    <row r="1058" spans="1:12" ht="13" x14ac:dyDescent="0.3">
      <c r="A1058" s="116">
        <v>43252</v>
      </c>
      <c r="B1058" s="118"/>
      <c r="C1058" s="118"/>
      <c r="D1058" s="123">
        <v>10</v>
      </c>
      <c r="E1058" s="42" t="s">
        <v>325</v>
      </c>
      <c r="F1058" s="42"/>
      <c r="G1058" s="5"/>
      <c r="H1058" s="51">
        <f t="shared" si="16"/>
        <v>349213.40000000008</v>
      </c>
      <c r="I1058" s="118"/>
      <c r="J1058" s="102"/>
    </row>
    <row r="1059" spans="1:12" ht="13" x14ac:dyDescent="0.3">
      <c r="A1059" s="116">
        <v>43257</v>
      </c>
      <c r="B1059" s="118"/>
      <c r="C1059" s="118"/>
      <c r="D1059" s="124">
        <v>25</v>
      </c>
      <c r="E1059" s="5" t="s">
        <v>876</v>
      </c>
      <c r="F1059" t="s">
        <v>880</v>
      </c>
      <c r="G1059" s="102"/>
      <c r="H1059" s="51">
        <f t="shared" si="16"/>
        <v>349238.40000000008</v>
      </c>
      <c r="J1059" s="102"/>
      <c r="K1059" s="102"/>
      <c r="L1059" s="102"/>
    </row>
    <row r="1060" spans="1:12" ht="13" x14ac:dyDescent="0.3">
      <c r="A1060" s="116">
        <v>43257</v>
      </c>
      <c r="B1060" s="118"/>
      <c r="C1060" s="118"/>
      <c r="D1060" s="124">
        <v>15</v>
      </c>
      <c r="E1060" s="5" t="s">
        <v>877</v>
      </c>
      <c r="F1060" t="s">
        <v>880</v>
      </c>
      <c r="G1060" s="102"/>
      <c r="H1060" s="51">
        <f t="shared" si="16"/>
        <v>349253.40000000008</v>
      </c>
      <c r="J1060" s="102"/>
      <c r="K1060" s="102"/>
      <c r="L1060" s="102"/>
    </row>
    <row r="1061" spans="1:12" ht="13" x14ac:dyDescent="0.3">
      <c r="A1061" s="116">
        <v>43258</v>
      </c>
      <c r="B1061" s="118"/>
      <c r="C1061" s="118"/>
      <c r="D1061" s="124">
        <v>194</v>
      </c>
      <c r="E1061" s="5" t="s">
        <v>875</v>
      </c>
      <c r="F1061" s="102"/>
      <c r="G1061" s="102"/>
      <c r="H1061" s="51">
        <f t="shared" si="16"/>
        <v>349447.40000000008</v>
      </c>
      <c r="J1061" s="102"/>
      <c r="K1061" s="102"/>
      <c r="L1061" s="102"/>
    </row>
    <row r="1062" spans="1:12" ht="13" x14ac:dyDescent="0.3">
      <c r="A1062" s="116">
        <v>43258</v>
      </c>
      <c r="B1062" s="118"/>
      <c r="C1062" s="118"/>
      <c r="D1062" s="124">
        <v>75</v>
      </c>
      <c r="E1062" s="5" t="s">
        <v>878</v>
      </c>
      <c r="F1062" t="s">
        <v>880</v>
      </c>
      <c r="G1062" s="102"/>
      <c r="H1062" s="51">
        <f t="shared" si="16"/>
        <v>349522.40000000008</v>
      </c>
      <c r="J1062" s="102"/>
      <c r="K1062" s="102"/>
      <c r="L1062" s="102"/>
    </row>
    <row r="1063" spans="1:12" ht="13" x14ac:dyDescent="0.3">
      <c r="A1063" s="116">
        <v>43258</v>
      </c>
      <c r="B1063" s="118"/>
      <c r="C1063" s="118"/>
      <c r="D1063" s="124">
        <v>15</v>
      </c>
      <c r="E1063" s="5" t="s">
        <v>879</v>
      </c>
      <c r="F1063" t="s">
        <v>880</v>
      </c>
      <c r="G1063" s="102"/>
      <c r="H1063" s="51">
        <f t="shared" si="16"/>
        <v>349537.40000000008</v>
      </c>
      <c r="J1063" s="102"/>
      <c r="K1063" s="102"/>
      <c r="L1063" s="102"/>
    </row>
    <row r="1064" spans="1:12" ht="13" x14ac:dyDescent="0.3">
      <c r="A1064" s="116">
        <v>43259</v>
      </c>
      <c r="B1064" s="118"/>
      <c r="C1064" s="118"/>
      <c r="D1064" s="123">
        <v>50</v>
      </c>
      <c r="E1064" s="5" t="s">
        <v>881</v>
      </c>
      <c r="F1064" t="s">
        <v>880</v>
      </c>
      <c r="H1064" s="51">
        <f t="shared" si="16"/>
        <v>349587.40000000008</v>
      </c>
      <c r="I1064" s="118"/>
      <c r="J1064" s="102"/>
      <c r="K1064" s="102"/>
      <c r="L1064" s="102"/>
    </row>
    <row r="1065" spans="1:12" ht="13" x14ac:dyDescent="0.3">
      <c r="A1065" s="116">
        <v>43259</v>
      </c>
      <c r="B1065" s="118"/>
      <c r="C1065" s="118"/>
      <c r="D1065" s="123">
        <v>100</v>
      </c>
      <c r="E1065" s="5" t="s">
        <v>882</v>
      </c>
      <c r="F1065" t="s">
        <v>880</v>
      </c>
      <c r="H1065" s="51">
        <f t="shared" si="16"/>
        <v>349687.40000000008</v>
      </c>
      <c r="I1065" s="118"/>
      <c r="J1065" s="102"/>
    </row>
    <row r="1066" spans="1:12" ht="13" x14ac:dyDescent="0.3">
      <c r="A1066" s="116">
        <v>43259</v>
      </c>
      <c r="B1066" s="118"/>
      <c r="C1066" s="118"/>
      <c r="D1066" s="123">
        <v>25</v>
      </c>
      <c r="E1066" s="5" t="s">
        <v>883</v>
      </c>
      <c r="F1066" t="s">
        <v>880</v>
      </c>
      <c r="H1066" s="51">
        <f t="shared" si="16"/>
        <v>349712.40000000008</v>
      </c>
      <c r="I1066" s="118"/>
      <c r="J1066" s="102"/>
    </row>
    <row r="1067" spans="1:12" ht="13" x14ac:dyDescent="0.3">
      <c r="A1067" s="116">
        <v>43262</v>
      </c>
      <c r="B1067" s="118"/>
      <c r="C1067" s="118"/>
      <c r="D1067" s="123">
        <v>40</v>
      </c>
      <c r="E1067" s="5" t="s">
        <v>884</v>
      </c>
      <c r="F1067" t="s">
        <v>880</v>
      </c>
      <c r="H1067" s="51">
        <f t="shared" si="16"/>
        <v>349752.40000000008</v>
      </c>
      <c r="I1067" s="118"/>
      <c r="J1067" s="102"/>
    </row>
    <row r="1068" spans="1:12" ht="13" x14ac:dyDescent="0.3">
      <c r="A1068" s="116">
        <v>43262</v>
      </c>
      <c r="B1068" s="118"/>
      <c r="C1068" s="118"/>
      <c r="D1068" s="123">
        <v>30</v>
      </c>
      <c r="E1068" s="5" t="s">
        <v>885</v>
      </c>
      <c r="F1068" t="s">
        <v>880</v>
      </c>
      <c r="H1068" s="51">
        <f t="shared" si="16"/>
        <v>349782.40000000008</v>
      </c>
      <c r="I1068" s="118"/>
      <c r="J1068" s="102"/>
    </row>
    <row r="1069" spans="1:12" ht="13" x14ac:dyDescent="0.3">
      <c r="A1069" s="116">
        <v>43263</v>
      </c>
      <c r="B1069" s="118"/>
      <c r="C1069" s="118"/>
      <c r="D1069" s="123">
        <v>30</v>
      </c>
      <c r="E1069" s="5" t="s">
        <v>886</v>
      </c>
      <c r="F1069" t="s">
        <v>880</v>
      </c>
      <c r="H1069" s="51">
        <f t="shared" si="16"/>
        <v>349812.40000000008</v>
      </c>
      <c r="I1069" s="118"/>
      <c r="J1069" s="102"/>
    </row>
    <row r="1070" spans="1:12" ht="13" x14ac:dyDescent="0.3">
      <c r="A1070" s="116">
        <v>43263</v>
      </c>
      <c r="B1070" s="118"/>
      <c r="C1070" s="118"/>
      <c r="D1070" s="123">
        <v>50</v>
      </c>
      <c r="E1070" s="5" t="s">
        <v>887</v>
      </c>
      <c r="F1070" t="s">
        <v>880</v>
      </c>
      <c r="H1070" s="51">
        <f t="shared" ref="H1070:H1082" si="17">H1069+D1070</f>
        <v>349862.40000000008</v>
      </c>
      <c r="I1070" s="118"/>
      <c r="J1070" s="102"/>
    </row>
    <row r="1071" spans="1:12" ht="13" x14ac:dyDescent="0.3">
      <c r="A1071" s="116">
        <v>43263</v>
      </c>
      <c r="B1071" s="118"/>
      <c r="C1071" s="118"/>
      <c r="D1071" s="123">
        <v>50</v>
      </c>
      <c r="E1071" s="5" t="s">
        <v>888</v>
      </c>
      <c r="F1071" t="s">
        <v>880</v>
      </c>
      <c r="H1071" s="51">
        <f t="shared" si="17"/>
        <v>349912.40000000008</v>
      </c>
      <c r="I1071" s="118"/>
      <c r="J1071" s="102"/>
    </row>
    <row r="1072" spans="1:12" ht="13" x14ac:dyDescent="0.3">
      <c r="A1072" s="116">
        <v>43263</v>
      </c>
      <c r="B1072" s="118"/>
      <c r="C1072" s="118"/>
      <c r="D1072" s="123">
        <v>25</v>
      </c>
      <c r="E1072" s="5" t="s">
        <v>889</v>
      </c>
      <c r="F1072" t="s">
        <v>880</v>
      </c>
      <c r="H1072" s="51">
        <f t="shared" si="17"/>
        <v>349937.40000000008</v>
      </c>
      <c r="I1072" s="118"/>
      <c r="J1072" s="102"/>
    </row>
    <row r="1073" spans="1:10" ht="13" x14ac:dyDescent="0.3">
      <c r="A1073" s="116">
        <v>43263</v>
      </c>
      <c r="B1073" s="118"/>
      <c r="C1073" s="118"/>
      <c r="D1073" s="123">
        <v>10</v>
      </c>
      <c r="E1073" s="5" t="s">
        <v>890</v>
      </c>
      <c r="F1073" t="s">
        <v>880</v>
      </c>
      <c r="H1073" s="51">
        <f t="shared" si="17"/>
        <v>349947.40000000008</v>
      </c>
      <c r="I1073" s="118"/>
      <c r="J1073" s="102"/>
    </row>
    <row r="1074" spans="1:10" ht="13" x14ac:dyDescent="0.3">
      <c r="A1074" s="116">
        <v>43263</v>
      </c>
      <c r="B1074" s="118"/>
      <c r="C1074" s="118"/>
      <c r="D1074" s="123">
        <v>25</v>
      </c>
      <c r="E1074" s="5" t="s">
        <v>891</v>
      </c>
      <c r="F1074" t="s">
        <v>880</v>
      </c>
      <c r="H1074" s="51">
        <f t="shared" si="17"/>
        <v>349972.40000000008</v>
      </c>
      <c r="I1074" s="118"/>
      <c r="J1074" s="102"/>
    </row>
    <row r="1075" spans="1:10" ht="13" x14ac:dyDescent="0.3">
      <c r="A1075" s="116">
        <v>43264</v>
      </c>
      <c r="B1075" s="118"/>
      <c r="C1075" s="118"/>
      <c r="D1075" s="123">
        <v>15</v>
      </c>
      <c r="E1075" s="5" t="s">
        <v>892</v>
      </c>
      <c r="F1075" t="s">
        <v>880</v>
      </c>
      <c r="H1075" s="51">
        <f t="shared" si="17"/>
        <v>349987.40000000008</v>
      </c>
      <c r="I1075" s="118"/>
      <c r="J1075" s="102"/>
    </row>
    <row r="1076" spans="1:10" ht="13" x14ac:dyDescent="0.3">
      <c r="A1076" s="116">
        <v>43264</v>
      </c>
      <c r="B1076" s="118"/>
      <c r="C1076" s="118"/>
      <c r="D1076" s="123">
        <v>100</v>
      </c>
      <c r="E1076" s="5" t="s">
        <v>893</v>
      </c>
      <c r="F1076" t="s">
        <v>880</v>
      </c>
      <c r="H1076" s="51">
        <f t="shared" si="17"/>
        <v>350087.40000000008</v>
      </c>
      <c r="I1076" s="118"/>
      <c r="J1076" s="102"/>
    </row>
    <row r="1077" spans="1:10" ht="13" x14ac:dyDescent="0.3">
      <c r="A1077" s="116">
        <v>43264</v>
      </c>
      <c r="B1077" s="118"/>
      <c r="C1077" s="118"/>
      <c r="D1077" s="123">
        <v>25</v>
      </c>
      <c r="E1077" s="5" t="s">
        <v>894</v>
      </c>
      <c r="F1077" t="s">
        <v>880</v>
      </c>
      <c r="H1077" s="51">
        <f t="shared" si="17"/>
        <v>350112.40000000008</v>
      </c>
      <c r="I1077" s="118"/>
      <c r="J1077" s="102"/>
    </row>
    <row r="1078" spans="1:10" ht="13" x14ac:dyDescent="0.3">
      <c r="A1078" s="116">
        <v>43265</v>
      </c>
      <c r="B1078" s="118"/>
      <c r="C1078" s="118"/>
      <c r="D1078" s="123">
        <v>25</v>
      </c>
      <c r="E1078" s="5" t="s">
        <v>895</v>
      </c>
      <c r="F1078" t="s">
        <v>880</v>
      </c>
      <c r="H1078" s="51">
        <f t="shared" si="17"/>
        <v>350137.40000000008</v>
      </c>
      <c r="I1078" s="118"/>
      <c r="J1078" s="102"/>
    </row>
    <row r="1079" spans="1:10" ht="13" x14ac:dyDescent="0.3">
      <c r="A1079" s="116">
        <v>43265</v>
      </c>
      <c r="B1079" s="118"/>
      <c r="C1079" s="118"/>
      <c r="D1079" s="123">
        <v>25</v>
      </c>
      <c r="E1079" s="5" t="s">
        <v>896</v>
      </c>
      <c r="F1079" t="s">
        <v>880</v>
      </c>
      <c r="H1079" s="51">
        <f t="shared" si="17"/>
        <v>350162.40000000008</v>
      </c>
      <c r="I1079" s="118"/>
      <c r="J1079" s="102"/>
    </row>
    <row r="1080" spans="1:10" ht="13" x14ac:dyDescent="0.3">
      <c r="A1080" s="116">
        <v>43265</v>
      </c>
      <c r="B1080" s="118"/>
      <c r="C1080" s="118"/>
      <c r="D1080" s="123">
        <v>10</v>
      </c>
      <c r="E1080" s="5" t="s">
        <v>897</v>
      </c>
      <c r="F1080" t="s">
        <v>880</v>
      </c>
      <c r="H1080" s="51">
        <f t="shared" si="17"/>
        <v>350172.40000000008</v>
      </c>
      <c r="I1080" s="118"/>
      <c r="J1080" s="102"/>
    </row>
    <row r="1081" spans="1:10" ht="13" x14ac:dyDescent="0.3">
      <c r="A1081" s="116">
        <v>43265</v>
      </c>
      <c r="B1081" s="118"/>
      <c r="C1081" s="118"/>
      <c r="D1081" s="123">
        <v>25</v>
      </c>
      <c r="E1081" s="5" t="s">
        <v>898</v>
      </c>
      <c r="F1081" t="s">
        <v>880</v>
      </c>
      <c r="H1081" s="51">
        <f t="shared" si="17"/>
        <v>350197.40000000008</v>
      </c>
      <c r="I1081" s="118"/>
      <c r="J1081" s="102"/>
    </row>
    <row r="1082" spans="1:10" ht="13" x14ac:dyDescent="0.3">
      <c r="A1082" s="116">
        <v>43265</v>
      </c>
      <c r="B1082" s="118"/>
      <c r="C1082" s="118"/>
      <c r="D1082" s="123">
        <v>50</v>
      </c>
      <c r="E1082" s="5" t="s">
        <v>899</v>
      </c>
      <c r="F1082" t="s">
        <v>880</v>
      </c>
      <c r="H1082" s="51">
        <f t="shared" si="17"/>
        <v>350247.40000000008</v>
      </c>
      <c r="I1082" s="118"/>
      <c r="J1082" s="102"/>
    </row>
    <row r="1083" spans="1:10" ht="13" x14ac:dyDescent="0.3">
      <c r="A1083" s="116">
        <v>43265</v>
      </c>
      <c r="B1083" s="118"/>
      <c r="C1083" s="118"/>
      <c r="D1083" s="123">
        <v>100</v>
      </c>
      <c r="E1083" s="5" t="s">
        <v>902</v>
      </c>
      <c r="F1083" t="s">
        <v>880</v>
      </c>
      <c r="H1083" s="51"/>
      <c r="I1083" s="118"/>
      <c r="J1083" s="102"/>
    </row>
    <row r="1084" spans="1:10" ht="13" x14ac:dyDescent="0.3">
      <c r="A1084" s="116">
        <v>43265</v>
      </c>
      <c r="B1084" s="118"/>
      <c r="C1084" s="118"/>
      <c r="D1084" s="123">
        <v>75</v>
      </c>
      <c r="E1084" s="5" t="s">
        <v>905</v>
      </c>
      <c r="H1084" s="51"/>
      <c r="I1084" s="118"/>
      <c r="J1084" s="102"/>
    </row>
    <row r="1085" spans="1:10" ht="13" x14ac:dyDescent="0.3">
      <c r="A1085" s="116">
        <v>43266</v>
      </c>
      <c r="B1085" s="118"/>
      <c r="C1085" s="118"/>
      <c r="D1085" s="123">
        <v>1224.83</v>
      </c>
      <c r="E1085" s="5" t="s">
        <v>904</v>
      </c>
      <c r="H1085" s="51"/>
      <c r="I1085" s="118"/>
      <c r="J1085" s="102"/>
    </row>
    <row r="1086" spans="1:10" ht="13" x14ac:dyDescent="0.3">
      <c r="A1086" s="116">
        <v>43266</v>
      </c>
      <c r="B1086" s="118"/>
      <c r="C1086" s="118"/>
      <c r="D1086" s="123">
        <v>50</v>
      </c>
      <c r="E1086" s="5" t="s">
        <v>900</v>
      </c>
      <c r="F1086" t="s">
        <v>880</v>
      </c>
      <c r="H1086" s="51"/>
      <c r="I1086" s="118"/>
      <c r="J1086" s="102"/>
    </row>
    <row r="1087" spans="1:10" ht="13" x14ac:dyDescent="0.3">
      <c r="A1087" s="116">
        <v>43266</v>
      </c>
      <c r="B1087" s="118"/>
      <c r="C1087" s="118"/>
      <c r="D1087" s="123">
        <v>30</v>
      </c>
      <c r="E1087" s="5" t="s">
        <v>901</v>
      </c>
      <c r="F1087" t="s">
        <v>880</v>
      </c>
      <c r="H1087" s="51"/>
      <c r="I1087" s="118"/>
      <c r="J1087" s="102"/>
    </row>
    <row r="1088" spans="1:10" ht="13" x14ac:dyDescent="0.3">
      <c r="A1088" s="2">
        <v>43266</v>
      </c>
      <c r="B1088" s="118"/>
      <c r="C1088" s="118"/>
      <c r="D1088" s="125">
        <v>15</v>
      </c>
      <c r="E1088" s="5" t="s">
        <v>906</v>
      </c>
      <c r="F1088" t="s">
        <v>880</v>
      </c>
      <c r="H1088" s="51"/>
      <c r="I1088" s="118"/>
      <c r="J1088" s="102"/>
    </row>
    <row r="1089" spans="1:10" ht="13" x14ac:dyDescent="0.3">
      <c r="A1089" s="2">
        <v>43266</v>
      </c>
      <c r="B1089" s="118"/>
      <c r="C1089" s="118"/>
      <c r="D1089" s="125">
        <v>10</v>
      </c>
      <c r="E1089" s="5" t="s">
        <v>907</v>
      </c>
      <c r="F1089" t="s">
        <v>880</v>
      </c>
      <c r="H1089" s="51"/>
      <c r="I1089" s="118"/>
      <c r="J1089" s="102"/>
    </row>
    <row r="1090" spans="1:10" ht="13" x14ac:dyDescent="0.3">
      <c r="A1090" s="2">
        <v>43266</v>
      </c>
      <c r="B1090" s="118"/>
      <c r="C1090" s="118"/>
      <c r="D1090" s="125">
        <v>100</v>
      </c>
      <c r="E1090" s="5" t="s">
        <v>908</v>
      </c>
      <c r="F1090" t="s">
        <v>880</v>
      </c>
      <c r="H1090" s="51"/>
      <c r="I1090" s="118"/>
      <c r="J1090" s="102"/>
    </row>
    <row r="1091" spans="1:10" ht="13" x14ac:dyDescent="0.3">
      <c r="A1091" s="2">
        <v>43266</v>
      </c>
      <c r="B1091" s="118"/>
      <c r="C1091" s="118"/>
      <c r="D1091" s="125">
        <v>25</v>
      </c>
      <c r="E1091" s="5" t="s">
        <v>909</v>
      </c>
      <c r="F1091" t="s">
        <v>880</v>
      </c>
      <c r="H1091" s="51"/>
      <c r="I1091" s="118"/>
      <c r="J1091" s="102"/>
    </row>
    <row r="1092" spans="1:10" ht="13" x14ac:dyDescent="0.3">
      <c r="A1092" s="2">
        <v>43266</v>
      </c>
      <c r="B1092" s="118"/>
      <c r="C1092" s="118"/>
      <c r="D1092" s="125">
        <v>30</v>
      </c>
      <c r="E1092" s="5" t="s">
        <v>910</v>
      </c>
      <c r="F1092" t="s">
        <v>880</v>
      </c>
      <c r="H1092" s="51"/>
      <c r="I1092" s="118"/>
      <c r="J1092" s="102"/>
    </row>
    <row r="1093" spans="1:10" ht="13" x14ac:dyDescent="0.3">
      <c r="A1093" s="2">
        <v>43266</v>
      </c>
      <c r="B1093" s="118"/>
      <c r="C1093" s="118"/>
      <c r="D1093" s="125">
        <v>20</v>
      </c>
      <c r="E1093" s="5" t="s">
        <v>911</v>
      </c>
      <c r="F1093" t="s">
        <v>880</v>
      </c>
      <c r="H1093" s="51"/>
      <c r="I1093" s="118"/>
      <c r="J1093" s="102"/>
    </row>
    <row r="1094" spans="1:10" x14ac:dyDescent="0.25">
      <c r="A1094" s="2">
        <v>43266</v>
      </c>
      <c r="B1094" s="118"/>
      <c r="C1094" s="118"/>
      <c r="D1094" s="123">
        <v>20</v>
      </c>
      <c r="E1094" s="5" t="s">
        <v>912</v>
      </c>
      <c r="F1094" t="s">
        <v>880</v>
      </c>
      <c r="I1094" s="118"/>
      <c r="J1094" s="102"/>
    </row>
    <row r="1095" spans="1:10" x14ac:dyDescent="0.25">
      <c r="A1095" s="2">
        <v>43266</v>
      </c>
      <c r="B1095" s="118"/>
      <c r="C1095" s="118"/>
      <c r="D1095" s="123">
        <v>10</v>
      </c>
      <c r="E1095" s="5" t="s">
        <v>913</v>
      </c>
      <c r="F1095" t="s">
        <v>880</v>
      </c>
      <c r="I1095" s="118"/>
      <c r="J1095" s="102"/>
    </row>
    <row r="1096" spans="1:10" x14ac:dyDescent="0.25">
      <c r="A1096" s="2">
        <v>43266</v>
      </c>
      <c r="B1096" s="118"/>
      <c r="C1096" s="118"/>
      <c r="D1096" s="123">
        <v>33</v>
      </c>
      <c r="E1096" s="5" t="s">
        <v>914</v>
      </c>
      <c r="F1096" t="s">
        <v>880</v>
      </c>
      <c r="I1096" s="118"/>
      <c r="J1096" s="102"/>
    </row>
    <row r="1097" spans="1:10" x14ac:dyDescent="0.25">
      <c r="A1097" s="2">
        <v>43268</v>
      </c>
      <c r="B1097" s="118"/>
      <c r="C1097" s="118"/>
      <c r="D1097" s="123">
        <v>250</v>
      </c>
      <c r="E1097" s="5" t="s">
        <v>915</v>
      </c>
      <c r="F1097" t="s">
        <v>880</v>
      </c>
      <c r="I1097" s="118"/>
      <c r="J1097" s="102"/>
    </row>
    <row r="1098" spans="1:10" x14ac:dyDescent="0.25">
      <c r="A1098" s="2">
        <v>43271</v>
      </c>
      <c r="B1098" s="118"/>
      <c r="C1098" s="118"/>
      <c r="D1098" s="123">
        <v>10</v>
      </c>
      <c r="E1098" s="5" t="s">
        <v>916</v>
      </c>
      <c r="F1098" t="s">
        <v>880</v>
      </c>
      <c r="I1098" s="118"/>
      <c r="J1098" s="102"/>
    </row>
    <row r="1099" spans="1:10" x14ac:dyDescent="0.25">
      <c r="A1099" s="2">
        <v>43271</v>
      </c>
      <c r="B1099" s="118"/>
      <c r="C1099" s="118"/>
      <c r="D1099" s="123">
        <v>200</v>
      </c>
      <c r="E1099" s="5" t="s">
        <v>918</v>
      </c>
      <c r="I1099" s="118"/>
      <c r="J1099" s="102"/>
    </row>
    <row r="1100" spans="1:10" x14ac:dyDescent="0.25">
      <c r="A1100" s="2">
        <v>43272</v>
      </c>
      <c r="B1100" s="118"/>
      <c r="C1100" s="118"/>
      <c r="D1100" s="123">
        <v>65</v>
      </c>
      <c r="E1100" s="5" t="s">
        <v>919</v>
      </c>
      <c r="F1100" t="s">
        <v>880</v>
      </c>
      <c r="I1100" s="118"/>
      <c r="J1100" s="102"/>
    </row>
    <row r="1101" spans="1:10" ht="13" x14ac:dyDescent="0.3">
      <c r="A1101" s="116">
        <v>43272</v>
      </c>
      <c r="B1101" s="118"/>
      <c r="C1101" s="118"/>
      <c r="D1101" s="123">
        <v>10</v>
      </c>
      <c r="E1101" s="5" t="s">
        <v>455</v>
      </c>
      <c r="H1101" s="51"/>
      <c r="I1101" s="118"/>
      <c r="J1101" s="102"/>
    </row>
    <row r="1102" spans="1:10" ht="13" x14ac:dyDescent="0.3">
      <c r="A1102" s="116">
        <v>43279</v>
      </c>
      <c r="B1102" s="118"/>
      <c r="C1102" s="118"/>
      <c r="D1102" s="123">
        <v>15</v>
      </c>
      <c r="E1102" s="5" t="s">
        <v>362</v>
      </c>
      <c r="H1102" s="51"/>
      <c r="I1102" s="118"/>
      <c r="J1102" s="102"/>
    </row>
    <row r="1103" spans="1:10" ht="13" x14ac:dyDescent="0.3">
      <c r="A1103" s="116">
        <v>43283</v>
      </c>
      <c r="B1103" s="118"/>
      <c r="C1103" s="118"/>
      <c r="D1103" s="123">
        <v>10</v>
      </c>
      <c r="E1103" s="5" t="s">
        <v>315</v>
      </c>
      <c r="H1103" s="51"/>
      <c r="I1103" s="118"/>
      <c r="J1103" s="102"/>
    </row>
    <row r="1104" spans="1:10" ht="13" x14ac:dyDescent="0.3">
      <c r="A1104" s="116">
        <v>43283</v>
      </c>
      <c r="B1104" s="118"/>
      <c r="C1104" s="118"/>
      <c r="D1104" s="123">
        <v>10</v>
      </c>
      <c r="E1104" s="5" t="s">
        <v>661</v>
      </c>
      <c r="H1104" s="51"/>
      <c r="I1104" s="118"/>
      <c r="J1104" s="102"/>
    </row>
    <row r="1105" spans="1:10" ht="13" x14ac:dyDescent="0.3">
      <c r="A1105" s="116">
        <v>43283</v>
      </c>
      <c r="B1105" s="118"/>
      <c r="C1105" s="118"/>
      <c r="D1105" s="123">
        <v>10</v>
      </c>
      <c r="E1105" s="5" t="s">
        <v>325</v>
      </c>
      <c r="H1105" s="51"/>
      <c r="I1105" s="118"/>
      <c r="J1105" s="102"/>
    </row>
    <row r="1106" spans="1:10" ht="13" x14ac:dyDescent="0.3">
      <c r="A1106" s="116">
        <v>43298</v>
      </c>
      <c r="B1106" s="118"/>
      <c r="C1106" s="118"/>
      <c r="D1106" s="123">
        <v>15</v>
      </c>
      <c r="E1106" s="5" t="s">
        <v>920</v>
      </c>
      <c r="F1106" t="s">
        <v>880</v>
      </c>
      <c r="H1106" s="51"/>
      <c r="I1106" s="118"/>
      <c r="J1106" s="102"/>
    </row>
    <row r="1107" spans="1:10" ht="13" x14ac:dyDescent="0.3">
      <c r="A1107" s="116">
        <v>43301</v>
      </c>
      <c r="B1107" s="118"/>
      <c r="C1107" s="118"/>
      <c r="D1107" s="123">
        <v>165</v>
      </c>
      <c r="E1107" s="5" t="s">
        <v>921</v>
      </c>
      <c r="F1107" s="101" t="s">
        <v>880</v>
      </c>
      <c r="H1107" s="51"/>
      <c r="I1107" s="118"/>
      <c r="J1107" s="102"/>
    </row>
    <row r="1108" spans="1:10" ht="13" x14ac:dyDescent="0.3">
      <c r="A1108" s="116">
        <v>43304</v>
      </c>
      <c r="B1108" s="118"/>
      <c r="C1108" s="118"/>
      <c r="D1108" s="123">
        <v>10</v>
      </c>
      <c r="E1108" s="5" t="s">
        <v>455</v>
      </c>
      <c r="F1108" s="101"/>
      <c r="H1108" s="51"/>
      <c r="I1108" s="118"/>
      <c r="J1108" s="102"/>
    </row>
    <row r="1109" spans="1:10" x14ac:dyDescent="0.25">
      <c r="A1109" s="116">
        <v>43312</v>
      </c>
      <c r="B1109" s="118"/>
      <c r="C1109" s="118"/>
      <c r="D1109" s="123">
        <v>10</v>
      </c>
      <c r="E1109" s="5" t="s">
        <v>315</v>
      </c>
      <c r="H1109" s="101"/>
    </row>
    <row r="1110" spans="1:10" x14ac:dyDescent="0.25">
      <c r="A1110" s="116">
        <v>43312</v>
      </c>
      <c r="B1110" s="118"/>
      <c r="C1110" s="118"/>
      <c r="D1110" s="123">
        <v>10</v>
      </c>
      <c r="E1110" s="5" t="s">
        <v>922</v>
      </c>
      <c r="F1110" t="s">
        <v>880</v>
      </c>
      <c r="H1110" s="101"/>
    </row>
    <row r="1111" spans="1:10" x14ac:dyDescent="0.25">
      <c r="A1111" s="116">
        <v>43313</v>
      </c>
      <c r="B1111" s="118"/>
      <c r="C1111" s="118"/>
      <c r="D1111" s="123">
        <v>10</v>
      </c>
      <c r="E1111" s="5" t="s">
        <v>661</v>
      </c>
      <c r="H1111" s="101"/>
    </row>
    <row r="1112" spans="1:10" x14ac:dyDescent="0.25">
      <c r="A1112" s="116">
        <v>43313</v>
      </c>
      <c r="B1112" s="118"/>
      <c r="C1112" s="118"/>
      <c r="D1112" s="123">
        <v>10</v>
      </c>
      <c r="E1112" s="5" t="s">
        <v>325</v>
      </c>
      <c r="H1112" s="101"/>
    </row>
    <row r="1113" spans="1:10" x14ac:dyDescent="0.25">
      <c r="A1113" s="116">
        <v>43333</v>
      </c>
      <c r="B1113" s="118"/>
      <c r="C1113" s="118"/>
      <c r="D1113" s="123">
        <v>10</v>
      </c>
      <c r="E1113" s="5" t="s">
        <v>455</v>
      </c>
      <c r="H1113" s="101"/>
    </row>
    <row r="1114" spans="1:10" x14ac:dyDescent="0.25">
      <c r="A1114" s="116">
        <v>43339</v>
      </c>
      <c r="B1114" s="118"/>
      <c r="C1114" s="118"/>
      <c r="D1114" s="123">
        <v>15</v>
      </c>
      <c r="E1114" s="5" t="s">
        <v>362</v>
      </c>
      <c r="H1114" s="101"/>
    </row>
    <row r="1115" spans="1:10" x14ac:dyDescent="0.25">
      <c r="A1115" s="116">
        <v>43339</v>
      </c>
      <c r="B1115" s="118"/>
      <c r="C1115" s="118"/>
      <c r="D1115" s="123">
        <v>60</v>
      </c>
      <c r="E1115" s="5" t="s">
        <v>523</v>
      </c>
      <c r="H1115" s="101"/>
    </row>
    <row r="1116" spans="1:10" x14ac:dyDescent="0.25">
      <c r="A1116" s="116">
        <v>43343</v>
      </c>
      <c r="B1116" s="118"/>
      <c r="C1116" s="118"/>
      <c r="D1116" s="123">
        <v>10</v>
      </c>
      <c r="E1116" s="5" t="s">
        <v>315</v>
      </c>
      <c r="H1116" s="101"/>
    </row>
    <row r="1117" spans="1:10" x14ac:dyDescent="0.25">
      <c r="A1117" s="116">
        <v>43346</v>
      </c>
      <c r="B1117" s="118"/>
      <c r="C1117" s="118"/>
      <c r="D1117" s="123">
        <v>10</v>
      </c>
      <c r="E1117" s="5" t="s">
        <v>661</v>
      </c>
      <c r="H1117" s="101"/>
    </row>
    <row r="1118" spans="1:10" x14ac:dyDescent="0.25">
      <c r="A1118" s="116">
        <v>43346</v>
      </c>
      <c r="B1118" s="118"/>
      <c r="C1118" s="118"/>
      <c r="D1118" s="123">
        <v>10</v>
      </c>
      <c r="E1118" s="5" t="s">
        <v>325</v>
      </c>
      <c r="H1118" s="101"/>
    </row>
    <row r="1119" spans="1:10" x14ac:dyDescent="0.25">
      <c r="A1119" s="116">
        <v>43364</v>
      </c>
      <c r="B1119" s="118"/>
      <c r="C1119" s="118"/>
      <c r="D1119" s="123">
        <v>10</v>
      </c>
      <c r="E1119" s="5" t="s">
        <v>455</v>
      </c>
      <c r="H1119" s="101"/>
    </row>
    <row r="1120" spans="1:10" x14ac:dyDescent="0.25">
      <c r="A1120" s="116">
        <v>43374</v>
      </c>
      <c r="B1120" s="118"/>
      <c r="C1120" s="118"/>
      <c r="D1120" s="123">
        <v>10</v>
      </c>
      <c r="E1120" s="5" t="s">
        <v>315</v>
      </c>
      <c r="H1120" s="101"/>
    </row>
    <row r="1121" spans="1:8" x14ac:dyDescent="0.25">
      <c r="A1121" s="116">
        <v>43374</v>
      </c>
      <c r="B1121" s="118"/>
      <c r="C1121" s="118"/>
      <c r="D1121" s="123">
        <v>10</v>
      </c>
      <c r="E1121" s="5" t="s">
        <v>661</v>
      </c>
      <c r="H1121" s="101"/>
    </row>
    <row r="1122" spans="1:8" x14ac:dyDescent="0.25">
      <c r="A1122" s="116">
        <v>43374</v>
      </c>
      <c r="B1122" s="118"/>
      <c r="C1122" s="118"/>
      <c r="D1122" s="123">
        <v>10</v>
      </c>
      <c r="E1122" s="5" t="s">
        <v>325</v>
      </c>
      <c r="H1122" s="101"/>
    </row>
    <row r="1123" spans="1:8" x14ac:dyDescent="0.25">
      <c r="A1123" s="116">
        <v>43375</v>
      </c>
      <c r="B1123" s="118"/>
      <c r="C1123" s="118"/>
      <c r="D1123" s="123">
        <v>150</v>
      </c>
      <c r="E1123" s="5" t="s">
        <v>915</v>
      </c>
      <c r="H1123" s="101"/>
    </row>
    <row r="1124" spans="1:8" x14ac:dyDescent="0.25">
      <c r="A1124" s="116">
        <v>43377</v>
      </c>
      <c r="B1124" s="118"/>
      <c r="C1124" s="118"/>
      <c r="D1124" s="123">
        <v>60</v>
      </c>
      <c r="E1124" s="5" t="s">
        <v>865</v>
      </c>
      <c r="H1124" s="101"/>
    </row>
    <row r="1125" spans="1:8" x14ac:dyDescent="0.25">
      <c r="A1125" s="100">
        <v>43200</v>
      </c>
      <c r="B1125" s="118"/>
      <c r="C1125" s="118"/>
      <c r="D1125" s="123">
        <v>7.5</v>
      </c>
      <c r="E1125" s="5" t="s">
        <v>927</v>
      </c>
      <c r="H1125" s="101"/>
    </row>
    <row r="1126" spans="1:8" x14ac:dyDescent="0.25">
      <c r="A1126" s="100">
        <v>43395</v>
      </c>
      <c r="B1126" s="118"/>
      <c r="C1126" s="118"/>
      <c r="D1126" s="123">
        <v>10</v>
      </c>
      <c r="E1126" s="5" t="s">
        <v>455</v>
      </c>
      <c r="H1126" s="101"/>
    </row>
    <row r="1127" spans="1:8" x14ac:dyDescent="0.25">
      <c r="A1127" s="100">
        <v>43396</v>
      </c>
      <c r="B1127" s="118"/>
      <c r="C1127" s="118"/>
      <c r="D1127" s="123">
        <v>1000</v>
      </c>
      <c r="E1127" s="5" t="s">
        <v>931</v>
      </c>
      <c r="H1127" s="101"/>
    </row>
    <row r="1128" spans="1:8" x14ac:dyDescent="0.25">
      <c r="A1128" s="100">
        <v>43397</v>
      </c>
      <c r="B1128" s="118"/>
      <c r="C1128" s="118"/>
      <c r="D1128" s="123">
        <v>15</v>
      </c>
      <c r="E1128" s="5" t="s">
        <v>362</v>
      </c>
      <c r="H1128" s="101"/>
    </row>
    <row r="1129" spans="1:8" x14ac:dyDescent="0.25">
      <c r="A1129" s="100">
        <v>40481</v>
      </c>
      <c r="B1129" s="118"/>
      <c r="C1129" s="118"/>
      <c r="D1129" s="123">
        <v>365</v>
      </c>
      <c r="E1129" s="5" t="s">
        <v>501</v>
      </c>
      <c r="H1129" s="101"/>
    </row>
    <row r="1130" spans="1:8" x14ac:dyDescent="0.25">
      <c r="A1130" s="100">
        <v>43404</v>
      </c>
      <c r="B1130" s="118"/>
      <c r="C1130" s="118"/>
      <c r="D1130" s="123">
        <v>10</v>
      </c>
      <c r="E1130" s="5" t="s">
        <v>315</v>
      </c>
      <c r="H1130" s="101"/>
    </row>
    <row r="1131" spans="1:8" x14ac:dyDescent="0.25">
      <c r="A1131" s="100">
        <v>43405</v>
      </c>
      <c r="B1131" s="118"/>
      <c r="C1131" s="118"/>
      <c r="D1131" s="123">
        <v>10</v>
      </c>
      <c r="E1131" s="5" t="s">
        <v>661</v>
      </c>
      <c r="H1131" s="101"/>
    </row>
    <row r="1132" spans="1:8" x14ac:dyDescent="0.25">
      <c r="A1132" s="116">
        <v>43405</v>
      </c>
      <c r="B1132" s="118"/>
      <c r="C1132" s="118"/>
      <c r="D1132" s="123">
        <v>10</v>
      </c>
      <c r="E1132" s="5" t="s">
        <v>325</v>
      </c>
      <c r="H1132" s="101"/>
    </row>
    <row r="1133" spans="1:8" x14ac:dyDescent="0.25">
      <c r="A1133" s="116">
        <v>43425</v>
      </c>
      <c r="B1133" s="118"/>
      <c r="C1133" s="118"/>
      <c r="D1133" s="123">
        <v>10</v>
      </c>
      <c r="E1133" s="5" t="s">
        <v>455</v>
      </c>
      <c r="H1133" s="101"/>
    </row>
    <row r="1134" spans="1:8" x14ac:dyDescent="0.25">
      <c r="A1134" s="116">
        <v>43427</v>
      </c>
      <c r="B1134" s="118"/>
      <c r="C1134" s="118"/>
      <c r="D1134" s="123">
        <v>15</v>
      </c>
      <c r="E1134" s="5" t="s">
        <v>362</v>
      </c>
      <c r="H1134" s="101"/>
    </row>
    <row r="1135" spans="1:8" x14ac:dyDescent="0.25">
      <c r="A1135" s="116">
        <v>43430</v>
      </c>
      <c r="B1135" s="118"/>
      <c r="C1135" s="118"/>
      <c r="D1135" s="123">
        <v>300</v>
      </c>
      <c r="E1135" s="5" t="s">
        <v>978</v>
      </c>
      <c r="H1135" s="101"/>
    </row>
    <row r="1136" spans="1:8" x14ac:dyDescent="0.25">
      <c r="A1136" s="116">
        <v>43434</v>
      </c>
      <c r="B1136" s="118"/>
      <c r="C1136" s="118"/>
      <c r="D1136" s="123">
        <v>10</v>
      </c>
      <c r="E1136" s="5" t="s">
        <v>315</v>
      </c>
      <c r="H1136" s="101"/>
    </row>
    <row r="1137" spans="1:9" x14ac:dyDescent="0.25">
      <c r="A1137" s="116">
        <v>43434</v>
      </c>
      <c r="B1137" s="118"/>
      <c r="C1137" s="118"/>
      <c r="D1137" s="123">
        <v>300</v>
      </c>
      <c r="E1137" s="5" t="s">
        <v>455</v>
      </c>
      <c r="H1137" s="101"/>
    </row>
    <row r="1138" spans="1:9" x14ac:dyDescent="0.25">
      <c r="A1138" s="116">
        <v>43434</v>
      </c>
      <c r="B1138" s="118"/>
      <c r="C1138" s="118"/>
      <c r="D1138" s="123">
        <v>160</v>
      </c>
      <c r="E1138" s="5" t="s">
        <v>455</v>
      </c>
      <c r="H1138" s="101"/>
    </row>
    <row r="1139" spans="1:9" x14ac:dyDescent="0.25">
      <c r="A1139" s="116">
        <v>43437</v>
      </c>
      <c r="B1139" s="118"/>
      <c r="C1139" s="118"/>
      <c r="D1139" s="123">
        <v>10</v>
      </c>
      <c r="E1139" s="5" t="s">
        <v>661</v>
      </c>
      <c r="H1139" s="101"/>
    </row>
    <row r="1140" spans="1:9" x14ac:dyDescent="0.25">
      <c r="A1140" s="116">
        <v>43437</v>
      </c>
      <c r="B1140" s="118"/>
      <c r="C1140" s="118"/>
      <c r="D1140" s="123">
        <v>10</v>
      </c>
      <c r="E1140" s="5" t="s">
        <v>325</v>
      </c>
      <c r="H1140" s="101"/>
    </row>
    <row r="1141" spans="1:9" x14ac:dyDescent="0.25">
      <c r="A1141" s="116">
        <v>43442</v>
      </c>
      <c r="B1141" s="118"/>
      <c r="C1141" s="118"/>
      <c r="D1141" s="123">
        <v>100</v>
      </c>
      <c r="E1141" s="5" t="s">
        <v>934</v>
      </c>
      <c r="H1141" s="101"/>
    </row>
    <row r="1142" spans="1:9" x14ac:dyDescent="0.25">
      <c r="A1142" s="116">
        <v>43446</v>
      </c>
      <c r="B1142" s="118"/>
      <c r="C1142" s="118"/>
      <c r="D1142" s="123">
        <v>100</v>
      </c>
      <c r="E1142" s="5" t="s">
        <v>612</v>
      </c>
      <c r="H1142" s="101"/>
    </row>
    <row r="1143" spans="1:9" x14ac:dyDescent="0.25">
      <c r="A1143" s="116">
        <v>43447</v>
      </c>
      <c r="B1143" s="118"/>
      <c r="C1143" s="118"/>
      <c r="D1143" s="123">
        <v>500</v>
      </c>
      <c r="E1143" s="5" t="s">
        <v>244</v>
      </c>
      <c r="H1143" s="101"/>
    </row>
    <row r="1144" spans="1:9" x14ac:dyDescent="0.25">
      <c r="A1144" s="2">
        <v>43455</v>
      </c>
      <c r="D1144" s="65">
        <v>50</v>
      </c>
      <c r="E1144" s="5" t="s">
        <v>936</v>
      </c>
      <c r="F1144" s="102"/>
    </row>
    <row r="1145" spans="1:9" x14ac:dyDescent="0.25">
      <c r="A1145" s="2">
        <v>43455</v>
      </c>
      <c r="D1145" s="65">
        <v>50</v>
      </c>
      <c r="E1145" s="5" t="s">
        <v>828</v>
      </c>
      <c r="F1145" s="102"/>
    </row>
    <row r="1146" spans="1:9" x14ac:dyDescent="0.25">
      <c r="A1146" s="2">
        <v>43455</v>
      </c>
      <c r="D1146" s="65">
        <v>10</v>
      </c>
      <c r="E1146" s="5" t="s">
        <v>455</v>
      </c>
      <c r="F1146" s="102"/>
    </row>
    <row r="1147" spans="1:9" x14ac:dyDescent="0.25">
      <c r="A1147" s="2">
        <v>43458</v>
      </c>
      <c r="D1147" s="65">
        <v>150</v>
      </c>
      <c r="E1147" s="5" t="s">
        <v>935</v>
      </c>
      <c r="F1147" s="102"/>
    </row>
    <row r="1148" spans="1:9" x14ac:dyDescent="0.25">
      <c r="A1148" s="2">
        <v>43461</v>
      </c>
      <c r="D1148" s="65">
        <v>15</v>
      </c>
      <c r="E1148" s="5" t="s">
        <v>362</v>
      </c>
      <c r="F1148" s="102"/>
    </row>
    <row r="1149" spans="1:9" x14ac:dyDescent="0.25">
      <c r="A1149" s="116">
        <v>43462</v>
      </c>
      <c r="B1149" s="118"/>
      <c r="C1149" s="118"/>
      <c r="D1149" s="123">
        <v>1000</v>
      </c>
      <c r="E1149" s="5" t="s">
        <v>937</v>
      </c>
      <c r="H1149" s="101"/>
    </row>
    <row r="1150" spans="1:9" x14ac:dyDescent="0.25">
      <c r="A1150" s="116">
        <v>43465</v>
      </c>
      <c r="B1150" s="118"/>
      <c r="C1150" s="118"/>
      <c r="D1150" s="123">
        <v>10</v>
      </c>
      <c r="E1150" s="5" t="s">
        <v>315</v>
      </c>
      <c r="H1150" s="101"/>
      <c r="I1150" s="17">
        <f>SUM(D1000:D1150)</f>
        <v>24408.120000000003</v>
      </c>
    </row>
    <row r="1151" spans="1:9" x14ac:dyDescent="0.25">
      <c r="A1151" s="116"/>
      <c r="B1151" s="118"/>
      <c r="C1151" s="118"/>
      <c r="D1151" s="123"/>
      <c r="E1151" s="5"/>
      <c r="H1151" s="101"/>
    </row>
    <row r="1152" spans="1:9" x14ac:dyDescent="0.25">
      <c r="A1152" s="116">
        <v>43467</v>
      </c>
      <c r="B1152" s="118"/>
      <c r="C1152" s="118"/>
      <c r="D1152" s="123">
        <v>10</v>
      </c>
      <c r="E1152" s="5" t="s">
        <v>661</v>
      </c>
      <c r="F1152" s="102"/>
      <c r="G1152" s="102"/>
    </row>
    <row r="1153" spans="1:10" x14ac:dyDescent="0.25">
      <c r="A1153" s="116">
        <v>43467</v>
      </c>
      <c r="B1153" s="118"/>
      <c r="C1153" s="118"/>
      <c r="D1153" s="123">
        <v>10</v>
      </c>
      <c r="E1153" s="5" t="s">
        <v>325</v>
      </c>
      <c r="F1153" s="102"/>
      <c r="G1153" s="102"/>
      <c r="J1153" s="102"/>
    </row>
    <row r="1154" spans="1:10" x14ac:dyDescent="0.25">
      <c r="A1154" s="43">
        <v>43467</v>
      </c>
      <c r="B1154" s="44"/>
      <c r="C1154" s="44"/>
      <c r="D1154" s="65">
        <v>125</v>
      </c>
      <c r="E1154" s="5" t="s">
        <v>938</v>
      </c>
      <c r="F1154" s="102"/>
      <c r="G1154" s="102"/>
    </row>
    <row r="1155" spans="1:10" x14ac:dyDescent="0.25">
      <c r="A1155" s="43">
        <v>43479</v>
      </c>
      <c r="B1155" s="44"/>
      <c r="C1155" s="44"/>
      <c r="D1155" s="65">
        <v>25</v>
      </c>
      <c r="E1155" s="5" t="s">
        <v>939</v>
      </c>
      <c r="F1155" s="102"/>
      <c r="G1155" s="102"/>
    </row>
    <row r="1156" spans="1:10" x14ac:dyDescent="0.25">
      <c r="A1156" s="43">
        <v>43481</v>
      </c>
      <c r="B1156" s="44"/>
      <c r="C1156" s="44"/>
      <c r="D1156" s="65">
        <v>100</v>
      </c>
      <c r="E1156" s="5" t="s">
        <v>761</v>
      </c>
      <c r="F1156" s="102"/>
      <c r="G1156" s="102"/>
    </row>
    <row r="1157" spans="1:10" x14ac:dyDescent="0.25">
      <c r="A1157" s="43">
        <v>43486</v>
      </c>
      <c r="B1157" s="44"/>
      <c r="C1157" s="44"/>
      <c r="D1157" s="65">
        <v>10</v>
      </c>
      <c r="E1157" s="5" t="s">
        <v>455</v>
      </c>
      <c r="F1157" s="102"/>
      <c r="G1157" s="102"/>
    </row>
    <row r="1158" spans="1:10" x14ac:dyDescent="0.25">
      <c r="A1158" s="43">
        <v>43496</v>
      </c>
      <c r="B1158" s="44"/>
      <c r="C1158" s="44"/>
      <c r="D1158" s="65">
        <v>10</v>
      </c>
      <c r="E1158" s="5" t="s">
        <v>315</v>
      </c>
      <c r="F1158" s="102"/>
      <c r="G1158" s="102"/>
    </row>
    <row r="1159" spans="1:10" x14ac:dyDescent="0.25">
      <c r="A1159" s="43">
        <v>43497</v>
      </c>
      <c r="B1159" s="44"/>
      <c r="C1159" s="44"/>
      <c r="D1159" s="65">
        <v>10</v>
      </c>
      <c r="E1159" s="5" t="s">
        <v>661</v>
      </c>
      <c r="F1159" s="102"/>
      <c r="G1159" s="102"/>
    </row>
    <row r="1160" spans="1:10" x14ac:dyDescent="0.25">
      <c r="A1160" s="43">
        <v>43497</v>
      </c>
      <c r="B1160" s="44"/>
      <c r="C1160" s="44"/>
      <c r="D1160" s="65">
        <v>15</v>
      </c>
      <c r="E1160" s="5" t="s">
        <v>362</v>
      </c>
      <c r="F1160" s="102"/>
      <c r="G1160" s="102"/>
    </row>
    <row r="1161" spans="1:10" x14ac:dyDescent="0.25">
      <c r="A1161" s="43">
        <v>43497</v>
      </c>
      <c r="B1161" s="44"/>
      <c r="C1161" s="44"/>
      <c r="D1161" s="65">
        <v>10</v>
      </c>
      <c r="E1161" s="5" t="s">
        <v>325</v>
      </c>
      <c r="F1161" s="102"/>
      <c r="G1161" s="102"/>
    </row>
    <row r="1162" spans="1:10" x14ac:dyDescent="0.25">
      <c r="A1162" s="43">
        <v>43517</v>
      </c>
      <c r="B1162" s="44"/>
      <c r="C1162" s="44"/>
      <c r="D1162" s="65">
        <v>10</v>
      </c>
      <c r="E1162" s="5" t="s">
        <v>455</v>
      </c>
      <c r="F1162" s="102"/>
      <c r="G1162" s="102"/>
    </row>
    <row r="1163" spans="1:10" x14ac:dyDescent="0.25">
      <c r="A1163" s="43">
        <v>43521</v>
      </c>
      <c r="B1163" s="44"/>
      <c r="C1163" s="44"/>
      <c r="D1163" s="65">
        <v>15</v>
      </c>
      <c r="E1163" s="5" t="s">
        <v>362</v>
      </c>
      <c r="F1163" s="102"/>
      <c r="G1163" s="102"/>
    </row>
    <row r="1164" spans="1:10" x14ac:dyDescent="0.25">
      <c r="A1164" s="43">
        <v>43524</v>
      </c>
      <c r="B1164" s="44"/>
      <c r="C1164" s="44"/>
      <c r="D1164" s="65">
        <v>10</v>
      </c>
      <c r="E1164" s="5" t="s">
        <v>315</v>
      </c>
      <c r="F1164" s="102"/>
      <c r="G1164" s="102"/>
    </row>
    <row r="1165" spans="1:10" x14ac:dyDescent="0.25">
      <c r="A1165" s="43">
        <v>43525</v>
      </c>
      <c r="B1165" s="44"/>
      <c r="C1165" s="44"/>
      <c r="D1165" s="65">
        <v>10</v>
      </c>
      <c r="E1165" s="5" t="s">
        <v>661</v>
      </c>
      <c r="F1165" s="102"/>
      <c r="G1165" s="102"/>
    </row>
    <row r="1166" spans="1:10" x14ac:dyDescent="0.25">
      <c r="A1166" s="43">
        <v>43525</v>
      </c>
      <c r="B1166" s="44"/>
      <c r="C1166" s="44"/>
      <c r="D1166" s="65">
        <v>10</v>
      </c>
      <c r="E1166" s="5" t="s">
        <v>325</v>
      </c>
      <c r="F1166" s="102"/>
      <c r="G1166" s="102"/>
    </row>
    <row r="1167" spans="1:10" x14ac:dyDescent="0.25">
      <c r="A1167" s="43">
        <v>43542</v>
      </c>
      <c r="B1167" s="44"/>
      <c r="C1167" s="44"/>
      <c r="D1167" s="65">
        <v>500</v>
      </c>
      <c r="E1167" s="5" t="s">
        <v>180</v>
      </c>
      <c r="F1167" s="102"/>
      <c r="G1167" s="102"/>
    </row>
    <row r="1168" spans="1:10" x14ac:dyDescent="0.25">
      <c r="A1168" s="43">
        <v>43545</v>
      </c>
      <c r="B1168" s="44"/>
      <c r="C1168" s="44"/>
      <c r="D1168" s="65">
        <v>10</v>
      </c>
      <c r="E1168" s="5" t="s">
        <v>455</v>
      </c>
      <c r="F1168" s="102"/>
      <c r="G1168" s="102"/>
    </row>
    <row r="1169" spans="1:7" x14ac:dyDescent="0.25">
      <c r="A1169" s="43">
        <v>43550</v>
      </c>
      <c r="B1169" s="44"/>
      <c r="C1169" s="44"/>
      <c r="D1169" s="65">
        <v>15</v>
      </c>
      <c r="E1169" s="5" t="s">
        <v>362</v>
      </c>
      <c r="F1169" s="102"/>
      <c r="G1169" s="102"/>
    </row>
    <row r="1170" spans="1:7" x14ac:dyDescent="0.25">
      <c r="A1170" s="43">
        <v>43556</v>
      </c>
      <c r="B1170" s="44"/>
      <c r="C1170" s="44"/>
      <c r="D1170" s="65">
        <v>10</v>
      </c>
      <c r="E1170" s="5" t="s">
        <v>315</v>
      </c>
      <c r="F1170" s="102"/>
      <c r="G1170" s="102"/>
    </row>
    <row r="1171" spans="1:7" x14ac:dyDescent="0.25">
      <c r="A1171" s="43">
        <v>43556</v>
      </c>
      <c r="B1171" s="44"/>
      <c r="C1171" s="44"/>
      <c r="D1171" s="65">
        <v>10</v>
      </c>
      <c r="E1171" s="5" t="s">
        <v>661</v>
      </c>
      <c r="F1171" s="102"/>
      <c r="G1171" s="102"/>
    </row>
    <row r="1172" spans="1:7" x14ac:dyDescent="0.25">
      <c r="A1172" s="43">
        <v>43556</v>
      </c>
      <c r="B1172" s="44"/>
      <c r="C1172" s="44"/>
      <c r="D1172" s="65">
        <v>6692.54</v>
      </c>
      <c r="E1172" s="5" t="s">
        <v>348</v>
      </c>
      <c r="F1172" s="102"/>
      <c r="G1172" s="102"/>
    </row>
    <row r="1173" spans="1:7" x14ac:dyDescent="0.25">
      <c r="A1173" s="43">
        <v>43556</v>
      </c>
      <c r="B1173" s="44"/>
      <c r="C1173" s="44"/>
      <c r="D1173" s="65">
        <v>10</v>
      </c>
      <c r="E1173" s="5" t="s">
        <v>325</v>
      </c>
      <c r="F1173" s="102"/>
      <c r="G1173" s="102"/>
    </row>
    <row r="1174" spans="1:7" x14ac:dyDescent="0.25">
      <c r="A1174" s="43">
        <v>43578</v>
      </c>
      <c r="B1174" s="44"/>
      <c r="C1174" s="44"/>
      <c r="D1174" s="65">
        <v>10</v>
      </c>
      <c r="E1174" s="5" t="s">
        <v>455</v>
      </c>
      <c r="F1174" s="102"/>
      <c r="G1174" s="102"/>
    </row>
    <row r="1175" spans="1:7" x14ac:dyDescent="0.25">
      <c r="A1175" s="43">
        <v>43585</v>
      </c>
      <c r="B1175" s="44"/>
      <c r="C1175" s="44"/>
      <c r="D1175" s="65">
        <v>10</v>
      </c>
      <c r="E1175" s="5" t="s">
        <v>315</v>
      </c>
      <c r="F1175" s="102"/>
      <c r="G1175" s="102"/>
    </row>
    <row r="1176" spans="1:7" x14ac:dyDescent="0.25">
      <c r="A1176" s="43">
        <v>43585</v>
      </c>
      <c r="B1176" s="44"/>
      <c r="C1176" s="44"/>
      <c r="D1176" s="65">
        <v>25</v>
      </c>
      <c r="E1176" s="5" t="s">
        <v>949</v>
      </c>
      <c r="F1176" s="102"/>
      <c r="G1176" s="102"/>
    </row>
    <row r="1177" spans="1:7" x14ac:dyDescent="0.25">
      <c r="A1177" s="43">
        <v>43587</v>
      </c>
      <c r="B1177" s="44"/>
      <c r="C1177" s="44"/>
      <c r="D1177" s="65">
        <v>10</v>
      </c>
      <c r="E1177" s="5" t="s">
        <v>661</v>
      </c>
      <c r="F1177" s="102"/>
      <c r="G1177" s="102"/>
    </row>
    <row r="1178" spans="1:7" x14ac:dyDescent="0.25">
      <c r="A1178" s="43">
        <v>43587</v>
      </c>
      <c r="B1178" s="44"/>
      <c r="C1178" s="44"/>
      <c r="D1178" s="65">
        <v>10</v>
      </c>
      <c r="E1178" s="5" t="s">
        <v>325</v>
      </c>
      <c r="F1178" s="102"/>
      <c r="G1178" s="102"/>
    </row>
    <row r="1179" spans="1:7" x14ac:dyDescent="0.25">
      <c r="A1179" s="43">
        <v>43589</v>
      </c>
      <c r="B1179" s="44"/>
      <c r="C1179" s="44"/>
      <c r="D1179" s="65">
        <v>15</v>
      </c>
      <c r="E1179" s="5" t="s">
        <v>362</v>
      </c>
      <c r="F1179" s="102"/>
      <c r="G1179" s="102"/>
    </row>
    <row r="1180" spans="1:7" x14ac:dyDescent="0.25">
      <c r="A1180" s="43">
        <v>43592</v>
      </c>
      <c r="B1180" s="44"/>
      <c r="C1180" s="44"/>
      <c r="D1180" s="65">
        <v>575</v>
      </c>
      <c r="E1180" s="5" t="s">
        <v>952</v>
      </c>
      <c r="F1180" s="102"/>
      <c r="G1180" s="102"/>
    </row>
    <row r="1181" spans="1:7" x14ac:dyDescent="0.25">
      <c r="A1181" s="43">
        <v>43595</v>
      </c>
      <c r="B1181" s="44"/>
      <c r="C1181" s="44"/>
      <c r="D1181" s="65">
        <v>5000</v>
      </c>
      <c r="E1181" s="5" t="s">
        <v>951</v>
      </c>
      <c r="F1181" s="102"/>
      <c r="G1181" s="102"/>
    </row>
    <row r="1182" spans="1:7" x14ac:dyDescent="0.25">
      <c r="A1182" s="43">
        <v>43606</v>
      </c>
      <c r="B1182" s="44"/>
      <c r="C1182" s="44"/>
      <c r="D1182" s="65">
        <v>10</v>
      </c>
      <c r="E1182" s="5" t="s">
        <v>455</v>
      </c>
      <c r="F1182" s="102"/>
      <c r="G1182" s="102"/>
    </row>
    <row r="1183" spans="1:7" x14ac:dyDescent="0.25">
      <c r="A1183" s="43">
        <v>43616</v>
      </c>
      <c r="B1183" s="44"/>
      <c r="C1183" s="44"/>
      <c r="D1183" s="65">
        <v>10</v>
      </c>
      <c r="E1183" s="5" t="s">
        <v>315</v>
      </c>
      <c r="F1183" s="102"/>
      <c r="G1183" s="102"/>
    </row>
    <row r="1184" spans="1:7" x14ac:dyDescent="0.25">
      <c r="A1184" s="43">
        <v>43619</v>
      </c>
      <c r="B1184" s="44"/>
      <c r="C1184" s="44"/>
      <c r="D1184" s="65">
        <v>10</v>
      </c>
      <c r="E1184" s="5" t="s">
        <v>661</v>
      </c>
      <c r="F1184" s="102"/>
      <c r="G1184" s="102"/>
    </row>
    <row r="1185" spans="1:7" x14ac:dyDescent="0.25">
      <c r="A1185" s="43">
        <v>43619</v>
      </c>
      <c r="B1185" s="44"/>
      <c r="C1185" s="44"/>
      <c r="D1185" s="65">
        <v>10</v>
      </c>
      <c r="E1185" s="5" t="s">
        <v>325</v>
      </c>
      <c r="F1185" s="102"/>
      <c r="G1185" s="102"/>
    </row>
    <row r="1186" spans="1:7" x14ac:dyDescent="0.25">
      <c r="A1186" s="43">
        <v>43619</v>
      </c>
      <c r="B1186" s="44"/>
      <c r="C1186" s="44"/>
      <c r="D1186" s="65">
        <v>15</v>
      </c>
      <c r="E1186" s="5" t="s">
        <v>362</v>
      </c>
      <c r="F1186" s="101" t="s">
        <v>953</v>
      </c>
      <c r="G1186" s="102">
        <v>92</v>
      </c>
    </row>
    <row r="1187" spans="1:7" x14ac:dyDescent="0.25">
      <c r="A1187" s="43">
        <v>43627</v>
      </c>
      <c r="B1187" s="44"/>
      <c r="C1187" s="44"/>
      <c r="D1187" s="65">
        <v>290.5</v>
      </c>
      <c r="E1187" s="5" t="s">
        <v>955</v>
      </c>
      <c r="F1187" s="101" t="s">
        <v>954</v>
      </c>
      <c r="G1187" s="102">
        <v>198.5</v>
      </c>
    </row>
    <row r="1188" spans="1:7" x14ac:dyDescent="0.25">
      <c r="A1188" s="43">
        <v>43634</v>
      </c>
      <c r="B1188" s="44"/>
      <c r="C1188" s="44"/>
      <c r="D1188" s="65">
        <v>6000</v>
      </c>
      <c r="E1188" s="5" t="s">
        <v>957</v>
      </c>
      <c r="F1188" s="102"/>
      <c r="G1188" s="102">
        <f>SUM(G1186:G1187)</f>
        <v>290.5</v>
      </c>
    </row>
    <row r="1189" spans="1:7" x14ac:dyDescent="0.25">
      <c r="A1189" s="43">
        <v>43637</v>
      </c>
      <c r="B1189" s="44"/>
      <c r="C1189" s="44"/>
      <c r="D1189" s="65">
        <v>10</v>
      </c>
      <c r="E1189" s="5" t="s">
        <v>455</v>
      </c>
      <c r="F1189" s="102"/>
      <c r="G1189" s="102"/>
    </row>
    <row r="1190" spans="1:7" x14ac:dyDescent="0.25">
      <c r="A1190" s="43">
        <v>43647</v>
      </c>
      <c r="B1190" s="44"/>
      <c r="C1190" s="44"/>
      <c r="D1190" s="65">
        <v>10</v>
      </c>
      <c r="E1190" s="5" t="s">
        <v>315</v>
      </c>
      <c r="F1190" s="102"/>
      <c r="G1190" s="102"/>
    </row>
    <row r="1191" spans="1:7" x14ac:dyDescent="0.25">
      <c r="A1191" s="43">
        <v>43647</v>
      </c>
      <c r="B1191" s="44"/>
      <c r="C1191" s="44"/>
      <c r="D1191" s="65">
        <v>10</v>
      </c>
      <c r="E1191" s="5" t="s">
        <v>662</v>
      </c>
      <c r="F1191" s="102"/>
      <c r="G1191" s="102"/>
    </row>
    <row r="1192" spans="1:7" x14ac:dyDescent="0.25">
      <c r="A1192" s="43">
        <v>43647</v>
      </c>
      <c r="B1192" s="44"/>
      <c r="C1192" s="44"/>
      <c r="D1192" s="65">
        <v>10</v>
      </c>
      <c r="E1192" s="5" t="s">
        <v>325</v>
      </c>
      <c r="F1192" s="102"/>
      <c r="G1192" s="102"/>
    </row>
    <row r="1193" spans="1:7" x14ac:dyDescent="0.25">
      <c r="A1193" s="43">
        <v>43663</v>
      </c>
      <c r="B1193" s="44"/>
      <c r="C1193" s="44"/>
      <c r="D1193" s="65">
        <v>15</v>
      </c>
      <c r="E1193" s="5" t="s">
        <v>362</v>
      </c>
      <c r="F1193" s="102"/>
      <c r="G1193" s="102"/>
    </row>
    <row r="1194" spans="1:7" x14ac:dyDescent="0.25">
      <c r="A1194" s="43">
        <v>43663</v>
      </c>
      <c r="B1194" s="44"/>
      <c r="C1194" s="44"/>
      <c r="D1194" s="65">
        <v>15</v>
      </c>
      <c r="E1194" s="5" t="s">
        <v>362</v>
      </c>
      <c r="F1194" s="102"/>
      <c r="G1194" s="102"/>
    </row>
    <row r="1195" spans="1:7" x14ac:dyDescent="0.25">
      <c r="A1195" s="43">
        <v>43666</v>
      </c>
      <c r="B1195" s="44"/>
      <c r="C1195" s="44"/>
      <c r="D1195" s="65">
        <v>100</v>
      </c>
      <c r="E1195" s="5" t="s">
        <v>958</v>
      </c>
      <c r="F1195" s="102"/>
      <c r="G1195" s="102"/>
    </row>
    <row r="1196" spans="1:7" x14ac:dyDescent="0.25">
      <c r="A1196" s="43">
        <v>43668</v>
      </c>
      <c r="B1196" s="44"/>
      <c r="C1196" s="44"/>
      <c r="D1196" s="65">
        <v>10</v>
      </c>
      <c r="E1196" s="5" t="s">
        <v>455</v>
      </c>
      <c r="F1196" s="102"/>
      <c r="G1196" s="102"/>
    </row>
    <row r="1197" spans="1:7" x14ac:dyDescent="0.25">
      <c r="A1197" s="43">
        <v>43675</v>
      </c>
      <c r="B1197" s="44"/>
      <c r="C1197" s="44"/>
      <c r="D1197" s="65">
        <v>500</v>
      </c>
      <c r="E1197" s="5" t="s">
        <v>244</v>
      </c>
      <c r="F1197" s="102"/>
      <c r="G1197" s="102"/>
    </row>
    <row r="1198" spans="1:7" x14ac:dyDescent="0.25">
      <c r="A1198" s="43">
        <v>43677</v>
      </c>
      <c r="B1198" s="44"/>
      <c r="C1198" s="44"/>
      <c r="D1198" s="65">
        <v>10</v>
      </c>
      <c r="E1198" s="5" t="s">
        <v>315</v>
      </c>
      <c r="F1198" s="102"/>
      <c r="G1198" s="102"/>
    </row>
    <row r="1199" spans="1:7" x14ac:dyDescent="0.25">
      <c r="A1199" s="43">
        <v>43678</v>
      </c>
      <c r="B1199" s="44"/>
      <c r="C1199" s="44"/>
      <c r="D1199" s="65">
        <v>10</v>
      </c>
      <c r="E1199" s="5" t="s">
        <v>661</v>
      </c>
      <c r="F1199" s="102"/>
      <c r="G1199" s="102"/>
    </row>
    <row r="1200" spans="1:7" x14ac:dyDescent="0.25">
      <c r="A1200" s="43">
        <v>43678</v>
      </c>
      <c r="B1200" s="44"/>
      <c r="C1200" s="44"/>
      <c r="D1200" s="65">
        <v>10</v>
      </c>
      <c r="E1200" s="5" t="s">
        <v>325</v>
      </c>
      <c r="F1200" s="102"/>
      <c r="G1200" s="102"/>
    </row>
    <row r="1201" spans="1:7" x14ac:dyDescent="0.25">
      <c r="A1201" s="43">
        <v>43698</v>
      </c>
      <c r="B1201" s="44"/>
      <c r="C1201" s="44"/>
      <c r="D1201" s="65">
        <v>10</v>
      </c>
      <c r="E1201" s="5" t="s">
        <v>455</v>
      </c>
      <c r="F1201" s="102"/>
      <c r="G1201" s="102"/>
    </row>
    <row r="1202" spans="1:7" x14ac:dyDescent="0.25">
      <c r="A1202" s="43">
        <v>43701</v>
      </c>
      <c r="B1202" s="44"/>
      <c r="C1202" s="44"/>
      <c r="D1202" s="65">
        <v>200</v>
      </c>
      <c r="E1202" s="5" t="s">
        <v>960</v>
      </c>
      <c r="F1202" s="102"/>
      <c r="G1202" s="102"/>
    </row>
    <row r="1203" spans="1:7" x14ac:dyDescent="0.25">
      <c r="A1203" s="43">
        <v>43706</v>
      </c>
      <c r="B1203" s="44"/>
      <c r="C1203" s="44"/>
      <c r="D1203" s="65">
        <v>169</v>
      </c>
      <c r="E1203" s="5" t="s">
        <v>961</v>
      </c>
      <c r="F1203" s="101" t="s">
        <v>964</v>
      </c>
      <c r="G1203" s="102"/>
    </row>
    <row r="1204" spans="1:7" x14ac:dyDescent="0.25">
      <c r="A1204" s="43">
        <v>43708</v>
      </c>
      <c r="B1204" s="44"/>
      <c r="C1204" s="44"/>
      <c r="D1204" s="65">
        <v>15</v>
      </c>
      <c r="E1204" s="5" t="s">
        <v>362</v>
      </c>
      <c r="F1204" s="101"/>
      <c r="G1204" s="102"/>
    </row>
    <row r="1205" spans="1:7" x14ac:dyDescent="0.25">
      <c r="A1205" s="43">
        <v>43710</v>
      </c>
      <c r="B1205" s="44"/>
      <c r="C1205" s="44"/>
      <c r="D1205" s="65">
        <v>10</v>
      </c>
      <c r="E1205" s="5" t="s">
        <v>315</v>
      </c>
      <c r="F1205" s="101"/>
      <c r="G1205" s="102"/>
    </row>
    <row r="1206" spans="1:7" x14ac:dyDescent="0.25">
      <c r="A1206" s="43">
        <v>43710</v>
      </c>
      <c r="B1206" s="44"/>
      <c r="C1206" s="44"/>
      <c r="D1206" s="65">
        <v>10</v>
      </c>
      <c r="E1206" s="5" t="s">
        <v>661</v>
      </c>
      <c r="F1206" s="101"/>
      <c r="G1206" s="102"/>
    </row>
    <row r="1207" spans="1:7" x14ac:dyDescent="0.25">
      <c r="A1207" s="43">
        <v>43710</v>
      </c>
      <c r="B1207" s="44"/>
      <c r="C1207" s="44"/>
      <c r="D1207" s="65">
        <v>10</v>
      </c>
      <c r="E1207" s="5" t="s">
        <v>325</v>
      </c>
      <c r="F1207" s="101"/>
      <c r="G1207" s="102"/>
    </row>
    <row r="1208" spans="1:7" x14ac:dyDescent="0.25">
      <c r="A1208" s="43">
        <v>43722</v>
      </c>
      <c r="B1208" s="44"/>
      <c r="C1208" s="44"/>
      <c r="D1208" s="65">
        <v>1559.95</v>
      </c>
      <c r="E1208" s="5" t="s">
        <v>966</v>
      </c>
      <c r="F1208" s="101"/>
      <c r="G1208" s="102"/>
    </row>
    <row r="1209" spans="1:7" x14ac:dyDescent="0.25">
      <c r="A1209" s="43">
        <v>43731</v>
      </c>
      <c r="B1209" s="44"/>
      <c r="C1209" s="44"/>
      <c r="D1209" s="65">
        <v>10</v>
      </c>
      <c r="E1209" s="5" t="s">
        <v>455</v>
      </c>
      <c r="F1209" s="101"/>
      <c r="G1209" s="102"/>
    </row>
    <row r="1210" spans="1:7" x14ac:dyDescent="0.25">
      <c r="A1210" s="43">
        <v>43732</v>
      </c>
      <c r="B1210" s="44"/>
      <c r="C1210" s="44"/>
      <c r="D1210" s="65">
        <v>15</v>
      </c>
      <c r="E1210" s="5" t="s">
        <v>969</v>
      </c>
      <c r="F1210" s="101"/>
      <c r="G1210" s="102"/>
    </row>
    <row r="1211" spans="1:7" x14ac:dyDescent="0.25">
      <c r="A1211" s="43">
        <v>43738</v>
      </c>
      <c r="B1211" s="44"/>
      <c r="C1211" s="44"/>
      <c r="D1211" s="65">
        <v>10</v>
      </c>
      <c r="E1211" s="5" t="s">
        <v>315</v>
      </c>
      <c r="F1211" s="101"/>
      <c r="G1211" s="102"/>
    </row>
    <row r="1212" spans="1:7" x14ac:dyDescent="0.25">
      <c r="A1212" s="100">
        <v>43739</v>
      </c>
      <c r="B1212" s="44"/>
      <c r="C1212" s="44"/>
      <c r="D1212" s="65">
        <v>10</v>
      </c>
      <c r="E1212" s="5" t="s">
        <v>661</v>
      </c>
      <c r="F1212" s="101"/>
      <c r="G1212" s="102"/>
    </row>
    <row r="1213" spans="1:7" x14ac:dyDescent="0.25">
      <c r="A1213" s="43">
        <v>43739</v>
      </c>
      <c r="B1213" s="44"/>
      <c r="C1213" s="44"/>
      <c r="D1213" s="65">
        <v>10</v>
      </c>
      <c r="E1213" s="5" t="s">
        <v>325</v>
      </c>
      <c r="F1213" s="101"/>
      <c r="G1213" s="102"/>
    </row>
    <row r="1214" spans="1:7" x14ac:dyDescent="0.25">
      <c r="A1214" s="43">
        <v>43741</v>
      </c>
      <c r="B1214" s="44"/>
      <c r="C1214" s="44"/>
      <c r="D1214" s="65">
        <v>169</v>
      </c>
      <c r="E1214" s="5" t="s">
        <v>961</v>
      </c>
      <c r="F1214" s="101"/>
      <c r="G1214" s="102"/>
    </row>
    <row r="1215" spans="1:7" x14ac:dyDescent="0.25">
      <c r="A1215" s="43">
        <v>43750</v>
      </c>
      <c r="B1215" s="44"/>
      <c r="C1215" s="44"/>
      <c r="D1215" s="65">
        <v>702.55</v>
      </c>
      <c r="E1215" s="5" t="s">
        <v>972</v>
      </c>
      <c r="F1215" s="101"/>
      <c r="G1215" s="102"/>
    </row>
    <row r="1216" spans="1:7" x14ac:dyDescent="0.25">
      <c r="A1216" s="43">
        <v>43759</v>
      </c>
      <c r="B1216" s="44"/>
      <c r="C1216" s="44"/>
      <c r="D1216" s="65">
        <v>10</v>
      </c>
      <c r="E1216" s="5" t="s">
        <v>455</v>
      </c>
      <c r="F1216" s="101"/>
      <c r="G1216" s="102"/>
    </row>
    <row r="1217" spans="1:7" x14ac:dyDescent="0.25">
      <c r="A1217" s="43">
        <v>43765</v>
      </c>
      <c r="B1217" s="44"/>
      <c r="C1217" s="44"/>
      <c r="D1217" s="65">
        <v>15</v>
      </c>
      <c r="E1217" s="5" t="s">
        <v>362</v>
      </c>
      <c r="F1217" s="101"/>
      <c r="G1217" s="102"/>
    </row>
    <row r="1218" spans="1:7" x14ac:dyDescent="0.25">
      <c r="A1218" s="43">
        <v>43768</v>
      </c>
      <c r="B1218" s="44"/>
      <c r="C1218" s="44"/>
      <c r="D1218" s="65">
        <v>500</v>
      </c>
      <c r="E1218" s="5" t="s">
        <v>974</v>
      </c>
      <c r="F1218" s="101"/>
      <c r="G1218" s="102"/>
    </row>
    <row r="1219" spans="1:7" x14ac:dyDescent="0.25">
      <c r="A1219" s="43">
        <v>43769</v>
      </c>
      <c r="B1219" s="44"/>
      <c r="C1219" s="44"/>
      <c r="D1219" s="65">
        <v>10</v>
      </c>
      <c r="E1219" s="5" t="s">
        <v>315</v>
      </c>
      <c r="F1219" s="101"/>
      <c r="G1219" s="102"/>
    </row>
    <row r="1220" spans="1:7" x14ac:dyDescent="0.25">
      <c r="A1220" s="43">
        <v>43770</v>
      </c>
      <c r="B1220" s="44"/>
      <c r="C1220" s="44"/>
      <c r="D1220" s="65">
        <v>10</v>
      </c>
      <c r="E1220" s="5" t="s">
        <v>661</v>
      </c>
      <c r="F1220" s="101"/>
      <c r="G1220" s="102"/>
    </row>
    <row r="1221" spans="1:7" x14ac:dyDescent="0.25">
      <c r="A1221" s="43">
        <v>43770</v>
      </c>
      <c r="B1221" s="44"/>
      <c r="C1221" s="44"/>
      <c r="D1221" s="65">
        <v>10</v>
      </c>
      <c r="E1221" s="5" t="s">
        <v>325</v>
      </c>
      <c r="F1221" s="101"/>
      <c r="G1221" s="102"/>
    </row>
    <row r="1222" spans="1:7" x14ac:dyDescent="0.25">
      <c r="A1222" s="43">
        <v>43773</v>
      </c>
      <c r="B1222" s="44"/>
      <c r="C1222" s="44"/>
      <c r="D1222" s="65">
        <v>365</v>
      </c>
      <c r="E1222" s="5" t="s">
        <v>501</v>
      </c>
      <c r="F1222" s="101"/>
      <c r="G1222" s="102"/>
    </row>
    <row r="1223" spans="1:7" x14ac:dyDescent="0.25">
      <c r="A1223" s="43">
        <v>43786</v>
      </c>
      <c r="B1223" s="44"/>
      <c r="C1223" s="44"/>
      <c r="D1223" s="65">
        <v>120</v>
      </c>
      <c r="E1223" s="5" t="s">
        <v>977</v>
      </c>
      <c r="F1223" s="101"/>
      <c r="G1223" s="102"/>
    </row>
    <row r="1224" spans="1:7" x14ac:dyDescent="0.25">
      <c r="A1224" s="43">
        <v>43790</v>
      </c>
      <c r="B1224" s="44"/>
      <c r="C1224" s="44"/>
      <c r="D1224" s="65">
        <v>10</v>
      </c>
      <c r="E1224" s="5" t="s">
        <v>455</v>
      </c>
      <c r="F1224" s="101"/>
      <c r="G1224" s="102"/>
    </row>
    <row r="1225" spans="1:7" x14ac:dyDescent="0.25">
      <c r="A1225" s="43">
        <v>43791</v>
      </c>
      <c r="B1225" s="44"/>
      <c r="C1225" s="44"/>
      <c r="D1225" s="65">
        <v>700</v>
      </c>
      <c r="E1225" s="5" t="s">
        <v>978</v>
      </c>
      <c r="F1225" s="101"/>
      <c r="G1225" s="102"/>
    </row>
    <row r="1226" spans="1:7" x14ac:dyDescent="0.25">
      <c r="A1226" s="43">
        <v>43796</v>
      </c>
      <c r="B1226" s="44"/>
      <c r="C1226" s="44"/>
      <c r="D1226" s="65">
        <v>15</v>
      </c>
      <c r="E1226" s="5" t="s">
        <v>362</v>
      </c>
      <c r="F1226" s="101"/>
      <c r="G1226" s="102"/>
    </row>
    <row r="1227" spans="1:7" x14ac:dyDescent="0.25">
      <c r="A1227" s="43">
        <v>43801</v>
      </c>
      <c r="B1227" s="44"/>
      <c r="C1227" s="44"/>
      <c r="D1227" s="65">
        <v>10</v>
      </c>
      <c r="E1227" s="5" t="s">
        <v>315</v>
      </c>
      <c r="F1227" s="101"/>
      <c r="G1227" s="102"/>
    </row>
    <row r="1228" spans="1:7" x14ac:dyDescent="0.25">
      <c r="A1228" s="43">
        <v>43801</v>
      </c>
      <c r="B1228" s="44"/>
      <c r="C1228" s="44"/>
      <c r="D1228" s="65">
        <v>10</v>
      </c>
      <c r="E1228" s="5" t="s">
        <v>661</v>
      </c>
      <c r="F1228" s="101"/>
      <c r="G1228" s="102"/>
    </row>
    <row r="1229" spans="1:7" x14ac:dyDescent="0.25">
      <c r="A1229" s="43">
        <v>43801</v>
      </c>
      <c r="B1229" s="44"/>
      <c r="C1229" s="44"/>
      <c r="D1229" s="65">
        <v>10</v>
      </c>
      <c r="E1229" s="5" t="s">
        <v>325</v>
      </c>
      <c r="F1229" s="101"/>
      <c r="G1229" s="102"/>
    </row>
    <row r="1230" spans="1:7" x14ac:dyDescent="0.25">
      <c r="A1230" s="43">
        <v>43811</v>
      </c>
      <c r="B1230" s="44"/>
      <c r="C1230" s="44"/>
      <c r="D1230" s="65">
        <v>100</v>
      </c>
      <c r="E1230" s="5" t="s">
        <v>979</v>
      </c>
      <c r="F1230" s="101"/>
      <c r="G1230" s="102"/>
    </row>
    <row r="1231" spans="1:7" x14ac:dyDescent="0.25">
      <c r="A1231" s="43">
        <v>43822</v>
      </c>
      <c r="B1231" s="44"/>
      <c r="C1231" s="44"/>
      <c r="D1231" s="65">
        <v>10</v>
      </c>
      <c r="E1231" s="5" t="s">
        <v>455</v>
      </c>
      <c r="F1231" s="101"/>
      <c r="G1231" s="102"/>
    </row>
    <row r="1232" spans="1:7" x14ac:dyDescent="0.25">
      <c r="A1232" s="43">
        <v>43823</v>
      </c>
      <c r="B1232" s="44"/>
      <c r="C1232" s="44"/>
      <c r="D1232" s="65">
        <v>50</v>
      </c>
      <c r="E1232" s="5" t="s">
        <v>982</v>
      </c>
      <c r="F1232" s="101"/>
      <c r="G1232" s="102"/>
    </row>
    <row r="1233" spans="1:9" x14ac:dyDescent="0.25">
      <c r="A1233" s="43">
        <v>43827</v>
      </c>
      <c r="B1233" s="44"/>
      <c r="C1233" s="44"/>
      <c r="D1233" s="65">
        <v>125</v>
      </c>
      <c r="E1233" s="5" t="s">
        <v>985</v>
      </c>
      <c r="F1233" s="101"/>
      <c r="G1233" s="102"/>
    </row>
    <row r="1234" spans="1:9" x14ac:dyDescent="0.25">
      <c r="A1234" s="43">
        <v>43829</v>
      </c>
      <c r="B1234" s="44"/>
      <c r="C1234" s="44"/>
      <c r="D1234" s="65">
        <v>1000</v>
      </c>
      <c r="E1234" s="5" t="s">
        <v>937</v>
      </c>
      <c r="F1234" s="101"/>
      <c r="G1234" s="102"/>
    </row>
    <row r="1235" spans="1:9" x14ac:dyDescent="0.25">
      <c r="A1235" s="43">
        <v>43830</v>
      </c>
      <c r="B1235" s="44"/>
      <c r="C1235" s="44"/>
      <c r="D1235" s="65">
        <v>10</v>
      </c>
      <c r="E1235" s="5" t="s">
        <v>315</v>
      </c>
      <c r="F1235" s="101"/>
      <c r="G1235" s="102"/>
      <c r="I1235" s="88">
        <f>SUM(D1152:D1235)</f>
        <v>26338.54</v>
      </c>
    </row>
    <row r="1236" spans="1:9" x14ac:dyDescent="0.25">
      <c r="A1236" s="43"/>
      <c r="B1236" s="44"/>
      <c r="C1236" s="44"/>
      <c r="D1236" s="65"/>
      <c r="E1236" s="5"/>
      <c r="F1236" s="101"/>
      <c r="G1236" s="102"/>
      <c r="I1236" s="88"/>
    </row>
    <row r="1237" spans="1:9" x14ac:dyDescent="0.25">
      <c r="A1237" s="43">
        <v>43831</v>
      </c>
      <c r="B1237" s="44"/>
      <c r="C1237" s="44"/>
      <c r="D1237" s="65">
        <v>100</v>
      </c>
      <c r="E1237" s="5" t="s">
        <v>988</v>
      </c>
      <c r="F1237" s="101"/>
      <c r="G1237" s="102"/>
    </row>
    <row r="1238" spans="1:9" x14ac:dyDescent="0.25">
      <c r="A1238" s="43">
        <v>43832</v>
      </c>
      <c r="B1238" s="44"/>
      <c r="C1238" s="44"/>
      <c r="D1238" s="65">
        <v>10</v>
      </c>
      <c r="E1238" s="5" t="s">
        <v>661</v>
      </c>
      <c r="F1238" s="101"/>
      <c r="G1238" s="102"/>
    </row>
    <row r="1239" spans="1:9" x14ac:dyDescent="0.25">
      <c r="A1239" s="43">
        <v>43832</v>
      </c>
      <c r="B1239" s="44"/>
      <c r="C1239" s="44"/>
      <c r="D1239" s="65">
        <v>10</v>
      </c>
      <c r="E1239" s="5" t="s">
        <v>325</v>
      </c>
      <c r="F1239" s="101"/>
      <c r="G1239" s="102"/>
    </row>
    <row r="1240" spans="1:9" x14ac:dyDescent="0.25">
      <c r="A1240" s="43">
        <v>43850</v>
      </c>
      <c r="B1240" s="44"/>
      <c r="C1240" s="44"/>
      <c r="D1240" s="65">
        <v>100</v>
      </c>
      <c r="E1240" s="5" t="s">
        <v>992</v>
      </c>
      <c r="F1240" s="101"/>
      <c r="G1240" s="102"/>
    </row>
    <row r="1241" spans="1:9" x14ac:dyDescent="0.25">
      <c r="A1241" s="43">
        <v>43851</v>
      </c>
      <c r="B1241" s="44"/>
      <c r="C1241" s="44"/>
      <c r="D1241" s="65">
        <v>10</v>
      </c>
      <c r="E1241" s="5" t="s">
        <v>455</v>
      </c>
      <c r="F1241" s="101"/>
      <c r="G1241" s="102"/>
    </row>
    <row r="1242" spans="1:9" x14ac:dyDescent="0.25">
      <c r="A1242" s="43">
        <v>43854</v>
      </c>
      <c r="B1242" s="44"/>
      <c r="C1242" s="44"/>
      <c r="D1242" s="65">
        <v>15</v>
      </c>
      <c r="E1242" s="5" t="s">
        <v>362</v>
      </c>
      <c r="F1242" s="101"/>
      <c r="G1242" s="102"/>
    </row>
    <row r="1243" spans="1:9" x14ac:dyDescent="0.25">
      <c r="A1243" s="43">
        <v>43861</v>
      </c>
      <c r="B1243" s="44"/>
      <c r="C1243" s="44"/>
      <c r="D1243" s="65">
        <v>10</v>
      </c>
      <c r="E1243" s="5" t="s">
        <v>315</v>
      </c>
      <c r="F1243" s="101"/>
      <c r="G1243" s="102"/>
    </row>
    <row r="1244" spans="1:9" x14ac:dyDescent="0.25">
      <c r="A1244" s="43">
        <v>43864</v>
      </c>
      <c r="B1244" s="44"/>
      <c r="C1244" s="44"/>
      <c r="D1244" s="65">
        <v>10</v>
      </c>
      <c r="E1244" s="5" t="s">
        <v>661</v>
      </c>
      <c r="F1244" s="101"/>
      <c r="G1244" s="102"/>
    </row>
    <row r="1245" spans="1:9" x14ac:dyDescent="0.25">
      <c r="A1245" s="43">
        <v>43864</v>
      </c>
      <c r="B1245" s="44"/>
      <c r="C1245" s="44"/>
      <c r="D1245" s="65">
        <v>10</v>
      </c>
      <c r="E1245" s="5" t="s">
        <v>325</v>
      </c>
      <c r="F1245" s="101"/>
      <c r="G1245" s="102"/>
    </row>
    <row r="1246" spans="1:9" x14ac:dyDescent="0.25">
      <c r="A1246" s="43">
        <v>43882</v>
      </c>
      <c r="B1246" s="44"/>
      <c r="C1246" s="44"/>
      <c r="D1246" s="65">
        <v>10</v>
      </c>
      <c r="E1246" s="5" t="s">
        <v>455</v>
      </c>
      <c r="F1246" s="101"/>
      <c r="G1246" s="102"/>
    </row>
    <row r="1247" spans="1:9" x14ac:dyDescent="0.25">
      <c r="A1247" s="43">
        <v>43889</v>
      </c>
      <c r="B1247" s="44"/>
      <c r="C1247" s="44"/>
      <c r="D1247" s="65">
        <v>15</v>
      </c>
      <c r="E1247" s="5" t="s">
        <v>362</v>
      </c>
      <c r="F1247" s="101"/>
      <c r="G1247" s="102"/>
    </row>
    <row r="1248" spans="1:9" x14ac:dyDescent="0.25">
      <c r="A1248" s="43">
        <v>43892</v>
      </c>
      <c r="B1248" s="44"/>
      <c r="C1248" s="44"/>
      <c r="D1248" s="65">
        <v>10</v>
      </c>
      <c r="E1248" s="5" t="s">
        <v>315</v>
      </c>
      <c r="F1248" s="101"/>
      <c r="G1248" s="102"/>
    </row>
    <row r="1249" spans="1:7" x14ac:dyDescent="0.25">
      <c r="A1249" s="43">
        <v>43892</v>
      </c>
      <c r="B1249" s="44"/>
      <c r="C1249" s="44"/>
      <c r="D1249" s="65">
        <v>10</v>
      </c>
      <c r="E1249" s="5" t="s">
        <v>661</v>
      </c>
      <c r="F1249" s="101"/>
      <c r="G1249" s="102"/>
    </row>
    <row r="1250" spans="1:7" x14ac:dyDescent="0.25">
      <c r="A1250" s="43">
        <v>43892</v>
      </c>
      <c r="B1250" s="44"/>
      <c r="C1250" s="44"/>
      <c r="D1250" s="65">
        <v>10</v>
      </c>
      <c r="E1250" s="5" t="s">
        <v>325</v>
      </c>
      <c r="F1250" s="101"/>
      <c r="G1250" s="102"/>
    </row>
    <row r="1251" spans="1:7" x14ac:dyDescent="0.25">
      <c r="A1251" s="43">
        <v>43913</v>
      </c>
      <c r="B1251" s="44"/>
      <c r="C1251" s="44"/>
      <c r="D1251" s="65">
        <v>10</v>
      </c>
      <c r="E1251" s="5" t="s">
        <v>455</v>
      </c>
      <c r="F1251" s="101"/>
      <c r="G1251" s="102"/>
    </row>
    <row r="1252" spans="1:7" x14ac:dyDescent="0.25">
      <c r="A1252" s="43">
        <v>43920</v>
      </c>
      <c r="B1252" s="44"/>
      <c r="C1252" s="44"/>
      <c r="D1252" s="65">
        <v>15</v>
      </c>
      <c r="E1252" s="5" t="s">
        <v>362</v>
      </c>
      <c r="F1252" s="101"/>
      <c r="G1252" s="102"/>
    </row>
    <row r="1253" spans="1:7" x14ac:dyDescent="0.25">
      <c r="A1253" s="43">
        <v>43921</v>
      </c>
      <c r="B1253" s="44"/>
      <c r="C1253" s="44"/>
      <c r="D1253" s="65">
        <v>10</v>
      </c>
      <c r="E1253" s="5" t="s">
        <v>315</v>
      </c>
      <c r="F1253" s="101"/>
      <c r="G1253" s="102"/>
    </row>
    <row r="1254" spans="1:7" x14ac:dyDescent="0.25">
      <c r="A1254" s="43">
        <v>43922</v>
      </c>
      <c r="B1254" s="44"/>
      <c r="C1254" s="44"/>
      <c r="D1254" s="65">
        <v>10</v>
      </c>
      <c r="E1254" s="5" t="s">
        <v>661</v>
      </c>
      <c r="F1254" s="101"/>
      <c r="G1254" s="102"/>
    </row>
    <row r="1255" spans="1:7" x14ac:dyDescent="0.25">
      <c r="A1255" s="43">
        <v>43922</v>
      </c>
      <c r="B1255" s="44"/>
      <c r="C1255" s="44"/>
      <c r="D1255" s="65">
        <v>10</v>
      </c>
      <c r="E1255" s="5" t="s">
        <v>325</v>
      </c>
      <c r="F1255" s="101"/>
      <c r="G1255" s="102"/>
    </row>
    <row r="1256" spans="1:7" x14ac:dyDescent="0.25">
      <c r="A1256" s="43">
        <v>43938</v>
      </c>
      <c r="B1256" s="44"/>
      <c r="C1256" s="44"/>
      <c r="D1256" s="65">
        <v>5300</v>
      </c>
      <c r="E1256" s="5" t="s">
        <v>997</v>
      </c>
      <c r="F1256" s="101"/>
      <c r="G1256" s="102"/>
    </row>
    <row r="1257" spans="1:7" x14ac:dyDescent="0.25">
      <c r="A1257" s="43">
        <v>43942</v>
      </c>
      <c r="B1257" s="44"/>
      <c r="C1257" s="44"/>
      <c r="D1257" s="65">
        <v>10</v>
      </c>
      <c r="E1257" s="5" t="s">
        <v>455</v>
      </c>
      <c r="F1257" s="101"/>
      <c r="G1257" s="102"/>
    </row>
    <row r="1258" spans="1:7" x14ac:dyDescent="0.25">
      <c r="A1258" s="43">
        <v>43951</v>
      </c>
      <c r="B1258" s="44"/>
      <c r="C1258" s="44"/>
      <c r="D1258" s="65">
        <v>10</v>
      </c>
      <c r="E1258" s="5" t="s">
        <v>315</v>
      </c>
      <c r="F1258" s="101"/>
      <c r="G1258" s="102"/>
    </row>
    <row r="1259" spans="1:7" x14ac:dyDescent="0.25">
      <c r="A1259" s="43">
        <v>43953</v>
      </c>
      <c r="B1259" s="44"/>
      <c r="C1259" s="44"/>
      <c r="D1259" s="65">
        <v>15</v>
      </c>
      <c r="E1259" s="5" t="s">
        <v>362</v>
      </c>
      <c r="F1259" s="101"/>
      <c r="G1259" s="102"/>
    </row>
    <row r="1260" spans="1:7" x14ac:dyDescent="0.25">
      <c r="A1260" s="43">
        <v>43955</v>
      </c>
      <c r="B1260" s="44"/>
      <c r="C1260" s="44"/>
      <c r="D1260" s="65">
        <v>10</v>
      </c>
      <c r="E1260" s="5" t="s">
        <v>661</v>
      </c>
      <c r="F1260" s="101"/>
      <c r="G1260" s="102"/>
    </row>
    <row r="1261" spans="1:7" x14ac:dyDescent="0.25">
      <c r="A1261" s="43">
        <v>43955</v>
      </c>
      <c r="B1261" s="44"/>
      <c r="C1261" s="44"/>
      <c r="D1261" s="65">
        <v>10</v>
      </c>
      <c r="E1261" s="5" t="s">
        <v>325</v>
      </c>
      <c r="F1261" s="101"/>
      <c r="G1261" s="102"/>
    </row>
    <row r="1262" spans="1:7" x14ac:dyDescent="0.25">
      <c r="A1262" s="43">
        <v>43972</v>
      </c>
      <c r="B1262" s="44"/>
      <c r="C1262" s="44"/>
      <c r="D1262" s="65">
        <v>10</v>
      </c>
      <c r="E1262" s="5" t="s">
        <v>455</v>
      </c>
      <c r="F1262" s="101"/>
      <c r="G1262" s="102"/>
    </row>
    <row r="1263" spans="1:7" x14ac:dyDescent="0.25">
      <c r="A1263" s="43">
        <v>43983</v>
      </c>
      <c r="B1263" s="44"/>
      <c r="C1263" s="44"/>
      <c r="D1263" s="65">
        <v>60</v>
      </c>
      <c r="E1263" s="5" t="s">
        <v>977</v>
      </c>
      <c r="F1263" s="101"/>
      <c r="G1263" s="102"/>
    </row>
    <row r="1264" spans="1:7" x14ac:dyDescent="0.25">
      <c r="A1264" s="43">
        <v>43983</v>
      </c>
      <c r="B1264" s="44"/>
      <c r="C1264" s="44"/>
      <c r="D1264" s="65">
        <v>10</v>
      </c>
      <c r="E1264" s="5" t="s">
        <v>315</v>
      </c>
      <c r="F1264" s="101"/>
      <c r="G1264" s="102"/>
    </row>
    <row r="1265" spans="1:7" x14ac:dyDescent="0.25">
      <c r="A1265" s="43">
        <v>43983</v>
      </c>
      <c r="B1265" s="44"/>
      <c r="C1265" s="44"/>
      <c r="D1265" s="65">
        <v>10</v>
      </c>
      <c r="E1265" s="5" t="s">
        <v>661</v>
      </c>
      <c r="F1265" s="101"/>
      <c r="G1265" s="102"/>
    </row>
    <row r="1266" spans="1:7" x14ac:dyDescent="0.25">
      <c r="A1266" s="43">
        <v>43983</v>
      </c>
      <c r="B1266" s="44"/>
      <c r="C1266" s="44"/>
      <c r="D1266" s="65">
        <v>10</v>
      </c>
      <c r="E1266" s="5" t="s">
        <v>325</v>
      </c>
      <c r="F1266" s="101"/>
      <c r="G1266" s="102"/>
    </row>
    <row r="1267" spans="1:7" x14ac:dyDescent="0.25">
      <c r="A1267" s="43">
        <v>43984</v>
      </c>
      <c r="B1267" s="44"/>
      <c r="C1267" s="44"/>
      <c r="D1267" s="65">
        <v>15</v>
      </c>
      <c r="E1267" s="5" t="s">
        <v>362</v>
      </c>
      <c r="F1267" s="101"/>
      <c r="G1267" s="102"/>
    </row>
    <row r="1268" spans="1:7" x14ac:dyDescent="0.25">
      <c r="A1268" s="43">
        <v>43998</v>
      </c>
      <c r="B1268" s="44"/>
      <c r="C1268" s="44"/>
      <c r="D1268" s="65">
        <v>1000</v>
      </c>
      <c r="E1268" s="5" t="s">
        <v>998</v>
      </c>
      <c r="F1268" s="101"/>
      <c r="G1268" s="102"/>
    </row>
    <row r="1269" spans="1:7" x14ac:dyDescent="0.25">
      <c r="A1269" s="43">
        <v>44004</v>
      </c>
      <c r="B1269" s="44"/>
      <c r="C1269" s="44"/>
      <c r="D1269" s="65">
        <v>10</v>
      </c>
      <c r="E1269" s="5" t="s">
        <v>455</v>
      </c>
      <c r="F1269" s="101"/>
      <c r="G1269" s="102"/>
    </row>
    <row r="1270" spans="1:7" x14ac:dyDescent="0.25">
      <c r="A1270" s="43">
        <v>44012</v>
      </c>
      <c r="B1270" s="44"/>
      <c r="C1270" s="44"/>
      <c r="D1270" s="65">
        <v>10</v>
      </c>
      <c r="E1270" s="5" t="s">
        <v>315</v>
      </c>
      <c r="F1270" s="101"/>
      <c r="G1270" s="102"/>
    </row>
    <row r="1271" spans="1:7" x14ac:dyDescent="0.25">
      <c r="A1271" s="43">
        <v>44013</v>
      </c>
      <c r="B1271" s="44"/>
      <c r="C1271" s="44"/>
      <c r="D1271" s="65">
        <v>10</v>
      </c>
      <c r="E1271" s="5" t="s">
        <v>661</v>
      </c>
      <c r="F1271" s="101"/>
      <c r="G1271" s="102"/>
    </row>
    <row r="1272" spans="1:7" x14ac:dyDescent="0.25">
      <c r="A1272" s="43">
        <v>44013</v>
      </c>
      <c r="B1272" s="44"/>
      <c r="C1272" s="44"/>
      <c r="D1272" s="65">
        <v>10</v>
      </c>
      <c r="E1272" s="5" t="s">
        <v>325</v>
      </c>
      <c r="F1272" s="101"/>
      <c r="G1272" s="102"/>
    </row>
    <row r="1273" spans="1:7" x14ac:dyDescent="0.25">
      <c r="A1273" s="43">
        <v>44033</v>
      </c>
      <c r="B1273" s="44"/>
      <c r="C1273" s="44"/>
      <c r="D1273" s="65">
        <v>10</v>
      </c>
      <c r="E1273" s="5" t="s">
        <v>455</v>
      </c>
      <c r="F1273" s="101"/>
      <c r="G1273" s="102"/>
    </row>
    <row r="1274" spans="1:7" x14ac:dyDescent="0.25">
      <c r="A1274" s="43">
        <v>44039</v>
      </c>
      <c r="B1274" s="44"/>
      <c r="C1274" s="44"/>
      <c r="D1274" s="65">
        <v>15</v>
      </c>
      <c r="E1274" s="5" t="s">
        <v>362</v>
      </c>
      <c r="F1274" s="101"/>
      <c r="G1274" s="102"/>
    </row>
    <row r="1275" spans="1:7" x14ac:dyDescent="0.25">
      <c r="A1275" s="43">
        <v>44043</v>
      </c>
      <c r="B1275" s="44"/>
      <c r="C1275" s="44"/>
      <c r="D1275" s="65">
        <v>10</v>
      </c>
      <c r="E1275" s="5" t="s">
        <v>315</v>
      </c>
      <c r="F1275" s="101"/>
      <c r="G1275" s="102"/>
    </row>
    <row r="1276" spans="1:7" x14ac:dyDescent="0.25">
      <c r="A1276" s="43">
        <v>44046</v>
      </c>
      <c r="B1276" s="44"/>
      <c r="C1276" s="44"/>
      <c r="D1276" s="65">
        <v>10</v>
      </c>
      <c r="E1276" s="5" t="s">
        <v>661</v>
      </c>
      <c r="F1276" s="101"/>
      <c r="G1276" s="102"/>
    </row>
    <row r="1277" spans="1:7" x14ac:dyDescent="0.25">
      <c r="A1277" s="43">
        <v>44046</v>
      </c>
      <c r="B1277" s="44"/>
      <c r="C1277" s="44"/>
      <c r="D1277" s="65">
        <v>10</v>
      </c>
      <c r="E1277" s="5" t="s">
        <v>325</v>
      </c>
      <c r="F1277" s="101"/>
      <c r="G1277" s="102"/>
    </row>
    <row r="1278" spans="1:7" x14ac:dyDescent="0.25">
      <c r="A1278" s="43">
        <v>44064</v>
      </c>
      <c r="B1278" s="44"/>
      <c r="C1278" s="44"/>
      <c r="D1278" s="65">
        <v>10</v>
      </c>
      <c r="E1278" s="5" t="s">
        <v>455</v>
      </c>
      <c r="F1278" s="101"/>
      <c r="G1278" s="102"/>
    </row>
    <row r="1279" spans="1:7" x14ac:dyDescent="0.25">
      <c r="A1279" s="43">
        <v>44073</v>
      </c>
      <c r="B1279" s="44"/>
      <c r="C1279" s="44"/>
      <c r="D1279" s="65">
        <v>15</v>
      </c>
      <c r="E1279" s="5" t="s">
        <v>362</v>
      </c>
      <c r="F1279" s="101"/>
      <c r="G1279" s="102"/>
    </row>
    <row r="1280" spans="1:7" x14ac:dyDescent="0.25">
      <c r="A1280" s="43">
        <v>44074</v>
      </c>
      <c r="B1280" s="44"/>
      <c r="C1280" s="44"/>
      <c r="D1280" s="65">
        <v>10</v>
      </c>
      <c r="E1280" s="5" t="s">
        <v>315</v>
      </c>
      <c r="F1280" s="101"/>
      <c r="G1280" s="102"/>
    </row>
    <row r="1281" spans="1:7" x14ac:dyDescent="0.25">
      <c r="A1281" s="43">
        <v>44075</v>
      </c>
      <c r="B1281" s="44"/>
      <c r="C1281" s="44"/>
      <c r="D1281" s="65">
        <v>10</v>
      </c>
      <c r="E1281" s="5" t="s">
        <v>661</v>
      </c>
      <c r="F1281" s="101"/>
      <c r="G1281" s="102"/>
    </row>
    <row r="1282" spans="1:7" x14ac:dyDescent="0.25">
      <c r="A1282" s="43">
        <v>44075</v>
      </c>
      <c r="B1282" s="44"/>
      <c r="C1282" s="44"/>
      <c r="D1282" s="65">
        <v>10</v>
      </c>
      <c r="E1282" s="5" t="s">
        <v>325</v>
      </c>
      <c r="F1282" s="101"/>
      <c r="G1282" s="102"/>
    </row>
    <row r="1283" spans="1:7" x14ac:dyDescent="0.25">
      <c r="A1283" s="43">
        <v>44090</v>
      </c>
      <c r="B1283" s="44"/>
      <c r="C1283" s="44"/>
      <c r="D1283" s="65">
        <v>15</v>
      </c>
      <c r="E1283" s="5" t="s">
        <v>362</v>
      </c>
      <c r="F1283" s="101"/>
      <c r="G1283" s="102"/>
    </row>
    <row r="1284" spans="1:7" x14ac:dyDescent="0.25">
      <c r="A1284" s="43">
        <v>44095</v>
      </c>
      <c r="B1284" s="44"/>
      <c r="C1284" s="44"/>
      <c r="D1284" s="65">
        <v>10</v>
      </c>
      <c r="E1284" s="5" t="s">
        <v>455</v>
      </c>
      <c r="F1284" s="101"/>
      <c r="G1284" s="102"/>
    </row>
    <row r="1285" spans="1:7" x14ac:dyDescent="0.25">
      <c r="A1285" s="43">
        <v>44102</v>
      </c>
      <c r="B1285" s="44"/>
      <c r="C1285" s="44"/>
      <c r="D1285" s="65">
        <v>15</v>
      </c>
      <c r="E1285" s="5" t="s">
        <v>362</v>
      </c>
      <c r="F1285" s="101"/>
      <c r="G1285" s="102"/>
    </row>
    <row r="1286" spans="1:7" x14ac:dyDescent="0.25">
      <c r="A1286" s="43">
        <v>44104</v>
      </c>
      <c r="B1286" s="44"/>
      <c r="C1286" s="44"/>
      <c r="D1286" s="65">
        <v>10</v>
      </c>
      <c r="E1286" s="5" t="s">
        <v>315</v>
      </c>
      <c r="F1286" s="101"/>
      <c r="G1286" s="102"/>
    </row>
    <row r="1287" spans="1:7" x14ac:dyDescent="0.25">
      <c r="A1287" s="43">
        <v>44105</v>
      </c>
      <c r="B1287" s="44"/>
      <c r="C1287" s="44"/>
      <c r="D1287" s="65">
        <v>10</v>
      </c>
      <c r="E1287" s="5" t="s">
        <v>661</v>
      </c>
      <c r="F1287" s="101"/>
      <c r="G1287" s="102"/>
    </row>
    <row r="1288" spans="1:7" x14ac:dyDescent="0.25">
      <c r="A1288" s="43">
        <v>44105</v>
      </c>
      <c r="B1288" s="44"/>
      <c r="C1288" s="44"/>
      <c r="D1288" s="65">
        <v>10</v>
      </c>
      <c r="E1288" s="5" t="s">
        <v>325</v>
      </c>
      <c r="F1288" s="101"/>
      <c r="G1288" s="102"/>
    </row>
    <row r="1289" spans="1:7" x14ac:dyDescent="0.25">
      <c r="A1289" s="43">
        <v>44125</v>
      </c>
      <c r="B1289" s="44"/>
      <c r="C1289" s="44"/>
      <c r="D1289" s="65">
        <v>10</v>
      </c>
      <c r="E1289" s="5" t="s">
        <v>455</v>
      </c>
      <c r="F1289" s="101"/>
      <c r="G1289" s="102"/>
    </row>
    <row r="1290" spans="1:7" x14ac:dyDescent="0.25">
      <c r="A1290" s="43">
        <v>44137</v>
      </c>
      <c r="B1290" s="44"/>
      <c r="C1290" s="44"/>
      <c r="D1290" s="65">
        <v>10</v>
      </c>
      <c r="E1290" s="5" t="s">
        <v>315</v>
      </c>
      <c r="F1290" s="101"/>
      <c r="G1290" s="102"/>
    </row>
    <row r="1291" spans="1:7" x14ac:dyDescent="0.25">
      <c r="A1291" s="43">
        <v>44137</v>
      </c>
      <c r="B1291" s="44"/>
      <c r="C1291" s="44"/>
      <c r="D1291" s="65">
        <v>10</v>
      </c>
      <c r="E1291" s="5" t="s">
        <v>661</v>
      </c>
      <c r="F1291" s="101"/>
      <c r="G1291" s="102"/>
    </row>
    <row r="1292" spans="1:7" x14ac:dyDescent="0.25">
      <c r="A1292" s="43">
        <v>44137</v>
      </c>
      <c r="B1292" s="44"/>
      <c r="C1292" s="44"/>
      <c r="D1292" s="65">
        <v>10</v>
      </c>
      <c r="E1292" s="5" t="s">
        <v>325</v>
      </c>
      <c r="F1292" s="101"/>
      <c r="G1292" s="102"/>
    </row>
    <row r="1293" spans="1:7" x14ac:dyDescent="0.25">
      <c r="A1293" s="43">
        <v>44145</v>
      </c>
      <c r="B1293" s="44"/>
      <c r="C1293" s="44"/>
      <c r="D1293" s="65">
        <v>3080</v>
      </c>
      <c r="E1293" s="5" t="s">
        <v>1009</v>
      </c>
      <c r="F1293" s="101"/>
      <c r="G1293" s="102"/>
    </row>
    <row r="1294" spans="1:7" x14ac:dyDescent="0.25">
      <c r="A1294" s="43">
        <v>44148</v>
      </c>
      <c r="B1294" s="44"/>
      <c r="C1294" s="44"/>
      <c r="D1294" s="65">
        <v>15</v>
      </c>
      <c r="E1294" s="5" t="s">
        <v>362</v>
      </c>
      <c r="F1294" s="101"/>
      <c r="G1294" s="102"/>
    </row>
    <row r="1295" spans="1:7" x14ac:dyDescent="0.25">
      <c r="A1295" s="43">
        <v>44158</v>
      </c>
      <c r="B1295" s="44"/>
      <c r="C1295" s="44"/>
      <c r="D1295" s="65">
        <v>10</v>
      </c>
      <c r="E1295" s="5" t="s">
        <v>455</v>
      </c>
      <c r="F1295" s="101"/>
      <c r="G1295" s="102"/>
    </row>
    <row r="1296" spans="1:7" x14ac:dyDescent="0.25">
      <c r="A1296" s="43">
        <v>44164</v>
      </c>
      <c r="B1296" s="44"/>
      <c r="C1296" s="44"/>
      <c r="D1296" s="65">
        <v>15</v>
      </c>
      <c r="E1296" s="5" t="s">
        <v>362</v>
      </c>
      <c r="F1296" s="101"/>
      <c r="G1296" s="102"/>
    </row>
    <row r="1297" spans="1:7" x14ac:dyDescent="0.25">
      <c r="A1297" s="43">
        <v>44165</v>
      </c>
      <c r="B1297" s="44"/>
      <c r="C1297" s="44"/>
      <c r="D1297" s="65">
        <v>10</v>
      </c>
      <c r="E1297" s="5" t="s">
        <v>315</v>
      </c>
      <c r="F1297" s="101"/>
      <c r="G1297" s="102"/>
    </row>
    <row r="1298" spans="1:7" x14ac:dyDescent="0.25">
      <c r="A1298" s="43">
        <v>44166</v>
      </c>
      <c r="B1298" s="44"/>
      <c r="C1298" s="44"/>
      <c r="D1298" s="65">
        <v>10</v>
      </c>
      <c r="E1298" s="5" t="s">
        <v>661</v>
      </c>
      <c r="F1298" s="101"/>
      <c r="G1298" s="102"/>
    </row>
    <row r="1299" spans="1:7" x14ac:dyDescent="0.25">
      <c r="A1299" s="43">
        <v>44166</v>
      </c>
      <c r="B1299" s="44"/>
      <c r="C1299" s="44"/>
      <c r="D1299" s="65">
        <v>10</v>
      </c>
      <c r="E1299" s="5" t="s">
        <v>325</v>
      </c>
      <c r="F1299" s="101"/>
      <c r="G1299" s="102"/>
    </row>
    <row r="1300" spans="1:7" x14ac:dyDescent="0.25">
      <c r="A1300" s="43">
        <v>44167</v>
      </c>
      <c r="B1300" s="44"/>
      <c r="C1300" s="44"/>
      <c r="D1300" s="65">
        <v>60</v>
      </c>
      <c r="E1300" s="5" t="s">
        <v>977</v>
      </c>
      <c r="F1300" s="101"/>
      <c r="G1300" s="102"/>
    </row>
    <row r="1301" spans="1:7" x14ac:dyDescent="0.25">
      <c r="A1301" s="43">
        <v>44175</v>
      </c>
      <c r="B1301" s="44"/>
      <c r="C1301" s="44"/>
      <c r="D1301" s="65">
        <v>100</v>
      </c>
      <c r="E1301" s="5" t="s">
        <v>1010</v>
      </c>
      <c r="F1301" s="101"/>
      <c r="G1301" s="102"/>
    </row>
    <row r="1302" spans="1:7" x14ac:dyDescent="0.25">
      <c r="A1302" s="43">
        <v>44180</v>
      </c>
      <c r="B1302" s="44"/>
      <c r="C1302" s="44"/>
      <c r="D1302" s="65">
        <v>1000</v>
      </c>
      <c r="E1302" s="5" t="s">
        <v>627</v>
      </c>
      <c r="F1302" s="101"/>
      <c r="G1302" s="102"/>
    </row>
    <row r="1303" spans="1:7" x14ac:dyDescent="0.25">
      <c r="A1303" s="43">
        <v>44184</v>
      </c>
      <c r="B1303" s="44"/>
      <c r="C1303" s="44"/>
      <c r="D1303" s="65">
        <v>50</v>
      </c>
      <c r="E1303" s="5" t="s">
        <v>982</v>
      </c>
      <c r="F1303" s="101"/>
      <c r="G1303" s="102"/>
    </row>
    <row r="1304" spans="1:7" x14ac:dyDescent="0.25">
      <c r="A1304" s="43">
        <v>44186</v>
      </c>
      <c r="B1304" s="44"/>
      <c r="C1304" s="44"/>
      <c r="D1304" s="65">
        <v>10</v>
      </c>
      <c r="E1304" s="5" t="s">
        <v>455</v>
      </c>
      <c r="F1304" s="101"/>
      <c r="G1304" s="102"/>
    </row>
    <row r="1305" spans="1:7" x14ac:dyDescent="0.25">
      <c r="A1305" s="43">
        <v>44187</v>
      </c>
      <c r="B1305" s="44"/>
      <c r="C1305" s="44"/>
      <c r="D1305" s="65">
        <v>800</v>
      </c>
      <c r="E1305" s="5" t="s">
        <v>311</v>
      </c>
      <c r="F1305" s="101"/>
      <c r="G1305" s="102"/>
    </row>
    <row r="1306" spans="1:7" x14ac:dyDescent="0.25">
      <c r="A1306" s="43">
        <v>44191</v>
      </c>
      <c r="B1306" s="44"/>
      <c r="C1306" s="44"/>
      <c r="D1306" s="65">
        <v>125</v>
      </c>
      <c r="E1306" s="5" t="s">
        <v>985</v>
      </c>
      <c r="F1306" s="101"/>
      <c r="G1306" s="102"/>
    </row>
    <row r="1307" spans="1:7" x14ac:dyDescent="0.25">
      <c r="A1307" s="43">
        <v>44194</v>
      </c>
      <c r="B1307" s="44"/>
      <c r="C1307" s="44"/>
      <c r="D1307" s="65">
        <v>200</v>
      </c>
      <c r="E1307" s="5" t="s">
        <v>1011</v>
      </c>
      <c r="F1307" s="101"/>
      <c r="G1307" s="102"/>
    </row>
    <row r="1308" spans="1:7" x14ac:dyDescent="0.25">
      <c r="A1308" s="43">
        <v>44196</v>
      </c>
      <c r="B1308" s="44"/>
      <c r="C1308" s="44"/>
      <c r="D1308" s="65">
        <v>10</v>
      </c>
      <c r="E1308" s="5" t="s">
        <v>315</v>
      </c>
      <c r="F1308" s="101"/>
      <c r="G1308" s="102"/>
    </row>
    <row r="1309" spans="1:7" x14ac:dyDescent="0.25">
      <c r="A1309" s="43"/>
      <c r="B1309" s="44"/>
      <c r="C1309" s="44"/>
      <c r="D1309" s="65"/>
      <c r="E1309" s="5"/>
      <c r="F1309" s="101"/>
      <c r="G1309" s="102"/>
    </row>
    <row r="1310" spans="1:7" x14ac:dyDescent="0.25">
      <c r="A1310" s="43">
        <v>44200</v>
      </c>
      <c r="B1310" s="44"/>
      <c r="C1310" s="44"/>
      <c r="D1310" s="65">
        <v>10</v>
      </c>
      <c r="E1310" s="5" t="s">
        <v>325</v>
      </c>
      <c r="F1310" s="101"/>
      <c r="G1310" s="102"/>
    </row>
    <row r="1311" spans="1:7" x14ac:dyDescent="0.25">
      <c r="A1311" s="43">
        <v>44200</v>
      </c>
      <c r="B1311" s="44"/>
      <c r="C1311" s="44"/>
      <c r="D1311" s="65">
        <v>10</v>
      </c>
      <c r="E1311" s="5" t="s">
        <v>661</v>
      </c>
      <c r="F1311" s="167">
        <f>SUM(D1310:D1389)</f>
        <v>8896.5</v>
      </c>
      <c r="G1311" s="102"/>
    </row>
    <row r="1312" spans="1:7" x14ac:dyDescent="0.25">
      <c r="A1312" s="43">
        <v>44207</v>
      </c>
      <c r="B1312" s="44"/>
      <c r="C1312" s="44"/>
      <c r="D1312" s="65">
        <v>100</v>
      </c>
      <c r="E1312" s="5" t="s">
        <v>1012</v>
      </c>
      <c r="F1312" s="101"/>
      <c r="G1312" s="102"/>
    </row>
    <row r="1313" spans="1:7" x14ac:dyDescent="0.25">
      <c r="A1313" s="43">
        <v>44208</v>
      </c>
      <c r="B1313" s="44"/>
      <c r="C1313" s="44"/>
      <c r="D1313" s="65">
        <v>100</v>
      </c>
      <c r="E1313" s="5" t="s">
        <v>1014</v>
      </c>
      <c r="F1313" s="101"/>
      <c r="G1313" s="102"/>
    </row>
    <row r="1314" spans="1:7" x14ac:dyDescent="0.25">
      <c r="A1314" s="43">
        <v>44217</v>
      </c>
      <c r="B1314" s="44"/>
      <c r="C1314" s="44"/>
      <c r="D1314" s="65">
        <v>10</v>
      </c>
      <c r="E1314" s="5" t="s">
        <v>455</v>
      </c>
      <c r="F1314" s="101"/>
      <c r="G1314" s="102"/>
    </row>
    <row r="1315" spans="1:7" x14ac:dyDescent="0.25">
      <c r="A1315" s="43">
        <v>44228</v>
      </c>
      <c r="B1315" s="44"/>
      <c r="C1315" s="44"/>
      <c r="D1315" s="65">
        <v>10</v>
      </c>
      <c r="E1315" s="5" t="s">
        <v>315</v>
      </c>
      <c r="F1315" s="101"/>
      <c r="G1315" s="102"/>
    </row>
    <row r="1316" spans="1:7" x14ac:dyDescent="0.25">
      <c r="A1316" s="43">
        <v>44228</v>
      </c>
      <c r="B1316" s="44"/>
      <c r="C1316" s="44"/>
      <c r="D1316" s="65">
        <v>10</v>
      </c>
      <c r="E1316" s="5" t="s">
        <v>325</v>
      </c>
      <c r="F1316" s="101"/>
      <c r="G1316" s="102"/>
    </row>
    <row r="1317" spans="1:7" x14ac:dyDescent="0.25">
      <c r="A1317" s="43">
        <v>44228</v>
      </c>
      <c r="B1317" s="44"/>
      <c r="C1317" s="44"/>
      <c r="D1317" s="65">
        <v>10</v>
      </c>
      <c r="E1317" s="5" t="s">
        <v>661</v>
      </c>
      <c r="F1317" s="101"/>
      <c r="G1317" s="102"/>
    </row>
    <row r="1318" spans="1:7" x14ac:dyDescent="0.25">
      <c r="A1318" s="43">
        <v>44229</v>
      </c>
      <c r="B1318" s="44"/>
      <c r="C1318" s="44"/>
      <c r="D1318" s="65">
        <v>15</v>
      </c>
      <c r="E1318" s="5" t="s">
        <v>362</v>
      </c>
      <c r="F1318" s="101"/>
      <c r="G1318" s="102"/>
    </row>
    <row r="1319" spans="1:7" x14ac:dyDescent="0.25">
      <c r="A1319" s="43">
        <v>44249</v>
      </c>
      <c r="B1319" s="44"/>
      <c r="C1319" s="44"/>
      <c r="D1319" s="65">
        <v>10</v>
      </c>
      <c r="E1319" s="5" t="s">
        <v>455</v>
      </c>
      <c r="F1319" s="101"/>
      <c r="G1319" s="102"/>
    </row>
    <row r="1320" spans="1:7" x14ac:dyDescent="0.25">
      <c r="A1320" s="100">
        <v>44256</v>
      </c>
      <c r="B1320" s="44"/>
      <c r="C1320" s="44"/>
      <c r="D1320" s="65">
        <v>10</v>
      </c>
      <c r="E1320" s="5" t="s">
        <v>315</v>
      </c>
      <c r="F1320" s="101"/>
      <c r="G1320" s="102"/>
    </row>
    <row r="1321" spans="1:7" x14ac:dyDescent="0.25">
      <c r="A1321" s="43">
        <v>44256</v>
      </c>
      <c r="B1321" s="44"/>
      <c r="C1321" s="44"/>
      <c r="D1321" s="65">
        <v>10</v>
      </c>
      <c r="E1321" s="5" t="s">
        <v>325</v>
      </c>
      <c r="F1321" s="101"/>
      <c r="G1321" s="102"/>
    </row>
    <row r="1322" spans="1:7" x14ac:dyDescent="0.25">
      <c r="A1322" s="43">
        <v>44256</v>
      </c>
      <c r="B1322" s="44"/>
      <c r="C1322" s="44"/>
      <c r="D1322" s="65">
        <v>10</v>
      </c>
      <c r="E1322" s="5" t="s">
        <v>661</v>
      </c>
      <c r="F1322" s="101"/>
      <c r="G1322" s="102"/>
    </row>
    <row r="1323" spans="1:7" x14ac:dyDescent="0.25">
      <c r="A1323" s="43">
        <v>44260</v>
      </c>
      <c r="B1323" s="44"/>
      <c r="C1323" s="44"/>
      <c r="D1323" s="65">
        <v>15</v>
      </c>
      <c r="E1323" s="5" t="s">
        <v>362</v>
      </c>
      <c r="F1323" s="101"/>
      <c r="G1323" s="102"/>
    </row>
    <row r="1324" spans="1:7" x14ac:dyDescent="0.25">
      <c r="A1324" s="43">
        <v>44277</v>
      </c>
      <c r="B1324" s="44"/>
      <c r="C1324" s="44"/>
      <c r="D1324" s="65">
        <v>10</v>
      </c>
      <c r="E1324" s="5" t="s">
        <v>455</v>
      </c>
      <c r="F1324" s="101"/>
      <c r="G1324" s="102"/>
    </row>
    <row r="1325" spans="1:7" x14ac:dyDescent="0.25">
      <c r="A1325" s="43">
        <v>44286</v>
      </c>
      <c r="B1325" s="44"/>
      <c r="C1325" s="44"/>
      <c r="D1325" s="65">
        <v>10</v>
      </c>
      <c r="E1325" s="5" t="s">
        <v>315</v>
      </c>
      <c r="F1325" s="101"/>
      <c r="G1325" s="102"/>
    </row>
    <row r="1326" spans="1:7" x14ac:dyDescent="0.25">
      <c r="A1326" s="43">
        <v>44286</v>
      </c>
      <c r="B1326" s="44"/>
      <c r="C1326" s="44"/>
      <c r="D1326" s="65">
        <v>15</v>
      </c>
      <c r="E1326" s="5" t="s">
        <v>362</v>
      </c>
      <c r="F1326" s="101"/>
      <c r="G1326" s="102"/>
    </row>
    <row r="1327" spans="1:7" x14ac:dyDescent="0.25">
      <c r="A1327" s="43">
        <v>44287</v>
      </c>
      <c r="B1327" s="44"/>
      <c r="C1327" s="44"/>
      <c r="D1327" s="65">
        <v>10</v>
      </c>
      <c r="E1327" s="5" t="s">
        <v>325</v>
      </c>
      <c r="F1327" s="101"/>
      <c r="G1327" s="102"/>
    </row>
    <row r="1328" spans="1:7" x14ac:dyDescent="0.25">
      <c r="A1328" s="43">
        <v>44287</v>
      </c>
      <c r="B1328" s="44"/>
      <c r="C1328" s="44"/>
      <c r="D1328" s="65">
        <v>10</v>
      </c>
      <c r="E1328" s="5" t="s">
        <v>661</v>
      </c>
      <c r="F1328" s="101"/>
      <c r="G1328" s="102"/>
    </row>
    <row r="1329" spans="1:7" x14ac:dyDescent="0.25">
      <c r="A1329" s="43">
        <v>44300</v>
      </c>
      <c r="B1329" s="44"/>
      <c r="C1329" s="44"/>
      <c r="D1329" s="65">
        <v>13.52</v>
      </c>
      <c r="E1329" s="5" t="s">
        <v>1019</v>
      </c>
      <c r="F1329" s="101"/>
      <c r="G1329" s="102"/>
    </row>
    <row r="1330" spans="1:7" x14ac:dyDescent="0.25">
      <c r="A1330" s="43">
        <v>44307</v>
      </c>
      <c r="B1330" s="44"/>
      <c r="C1330" s="44"/>
      <c r="D1330" s="65">
        <v>10</v>
      </c>
      <c r="E1330" s="5" t="s">
        <v>455</v>
      </c>
      <c r="F1330" s="101"/>
      <c r="G1330" s="102"/>
    </row>
    <row r="1331" spans="1:7" x14ac:dyDescent="0.25">
      <c r="A1331" s="43">
        <v>44310</v>
      </c>
      <c r="B1331" s="44"/>
      <c r="C1331" s="44"/>
      <c r="D1331" s="65">
        <v>15</v>
      </c>
      <c r="E1331" s="5" t="s">
        <v>362</v>
      </c>
      <c r="F1331" s="101"/>
      <c r="G1331" s="102"/>
    </row>
    <row r="1332" spans="1:7" x14ac:dyDescent="0.25">
      <c r="A1332" s="43">
        <v>44316</v>
      </c>
      <c r="B1332" s="44"/>
      <c r="C1332" s="44"/>
      <c r="D1332" s="65">
        <v>10</v>
      </c>
      <c r="E1332" s="5" t="s">
        <v>315</v>
      </c>
      <c r="F1332" s="101"/>
      <c r="G1332" s="102"/>
    </row>
    <row r="1333" spans="1:7" x14ac:dyDescent="0.25">
      <c r="A1333" s="43">
        <v>44319</v>
      </c>
      <c r="B1333" s="44"/>
      <c r="C1333" s="44"/>
      <c r="D1333" s="65">
        <v>10</v>
      </c>
      <c r="E1333" s="5" t="s">
        <v>325</v>
      </c>
      <c r="F1333" s="101"/>
      <c r="G1333" s="102"/>
    </row>
    <row r="1334" spans="1:7" x14ac:dyDescent="0.25">
      <c r="A1334" s="43">
        <v>44319</v>
      </c>
      <c r="B1334" s="44"/>
      <c r="C1334" s="44"/>
      <c r="D1334" s="65">
        <v>10</v>
      </c>
      <c r="E1334" s="5" t="s">
        <v>661</v>
      </c>
      <c r="F1334" s="101"/>
      <c r="G1334" s="102"/>
    </row>
    <row r="1335" spans="1:7" x14ac:dyDescent="0.25">
      <c r="A1335" s="43">
        <v>44337</v>
      </c>
      <c r="B1335" s="44"/>
      <c r="C1335" s="44"/>
      <c r="D1335" s="65">
        <v>10</v>
      </c>
      <c r="E1335" s="5" t="s">
        <v>455</v>
      </c>
      <c r="F1335" s="101"/>
      <c r="G1335" s="102"/>
    </row>
    <row r="1336" spans="1:7" x14ac:dyDescent="0.25">
      <c r="A1336" s="43">
        <v>44342</v>
      </c>
      <c r="B1336" s="44"/>
      <c r="C1336" s="44"/>
      <c r="D1336" s="65">
        <v>50</v>
      </c>
      <c r="E1336" s="5" t="s">
        <v>599</v>
      </c>
      <c r="F1336" s="101"/>
      <c r="G1336" s="102"/>
    </row>
    <row r="1337" spans="1:7" x14ac:dyDescent="0.25">
      <c r="A1337" s="43">
        <v>44343</v>
      </c>
      <c r="B1337" s="44"/>
      <c r="C1337" s="44"/>
      <c r="D1337" s="65">
        <v>15</v>
      </c>
      <c r="E1337" s="5" t="s">
        <v>362</v>
      </c>
      <c r="F1337" s="101"/>
      <c r="G1337" s="102"/>
    </row>
    <row r="1338" spans="1:7" x14ac:dyDescent="0.25">
      <c r="A1338" s="43">
        <v>44347</v>
      </c>
      <c r="B1338" s="44"/>
      <c r="C1338" s="44"/>
      <c r="D1338" s="65">
        <v>10</v>
      </c>
      <c r="E1338" s="5" t="s">
        <v>315</v>
      </c>
      <c r="F1338" s="101"/>
      <c r="G1338" s="102"/>
    </row>
    <row r="1339" spans="1:7" x14ac:dyDescent="0.25">
      <c r="A1339" s="43">
        <v>44348</v>
      </c>
      <c r="B1339" s="44"/>
      <c r="C1339" s="44"/>
      <c r="D1339" s="65">
        <v>10</v>
      </c>
      <c r="E1339" s="5" t="s">
        <v>661</v>
      </c>
      <c r="F1339" s="101"/>
      <c r="G1339" s="102"/>
    </row>
    <row r="1340" spans="1:7" x14ac:dyDescent="0.25">
      <c r="A1340" s="43">
        <v>44348</v>
      </c>
      <c r="B1340" s="44"/>
      <c r="C1340" s="44"/>
      <c r="D1340" s="65">
        <v>10</v>
      </c>
      <c r="E1340" s="5" t="s">
        <v>325</v>
      </c>
      <c r="F1340" s="101"/>
      <c r="G1340" s="102"/>
    </row>
    <row r="1341" spans="1:7" x14ac:dyDescent="0.25">
      <c r="A1341" s="43">
        <v>44352</v>
      </c>
      <c r="B1341" s="44"/>
      <c r="C1341" s="44"/>
      <c r="D1341" s="65">
        <v>100</v>
      </c>
      <c r="E1341" s="5" t="s">
        <v>1020</v>
      </c>
      <c r="F1341" s="101"/>
      <c r="G1341" s="102"/>
    </row>
    <row r="1342" spans="1:7" x14ac:dyDescent="0.25">
      <c r="A1342" s="43">
        <v>44368</v>
      </c>
      <c r="B1342" s="44"/>
      <c r="C1342" s="44"/>
      <c r="D1342" s="65">
        <v>10</v>
      </c>
      <c r="E1342" s="5" t="s">
        <v>455</v>
      </c>
      <c r="F1342" s="101"/>
      <c r="G1342" s="102"/>
    </row>
    <row r="1343" spans="1:7" x14ac:dyDescent="0.25">
      <c r="A1343" s="43">
        <v>44373</v>
      </c>
      <c r="B1343" s="44"/>
      <c r="C1343" s="44"/>
      <c r="D1343" s="65">
        <v>15</v>
      </c>
      <c r="E1343" s="5" t="s">
        <v>362</v>
      </c>
      <c r="F1343" s="101"/>
      <c r="G1343" s="102"/>
    </row>
    <row r="1344" spans="1:7" x14ac:dyDescent="0.25">
      <c r="A1344" s="43">
        <v>44377</v>
      </c>
      <c r="B1344" s="44"/>
      <c r="C1344" s="44"/>
      <c r="D1344" s="65">
        <v>10</v>
      </c>
      <c r="E1344" s="5" t="s">
        <v>315</v>
      </c>
      <c r="F1344" s="101"/>
      <c r="G1344" s="102"/>
    </row>
    <row r="1345" spans="1:7" x14ac:dyDescent="0.25">
      <c r="A1345" s="43">
        <v>44378</v>
      </c>
      <c r="B1345" s="44"/>
      <c r="C1345" s="44"/>
      <c r="D1345" s="65">
        <v>10</v>
      </c>
      <c r="E1345" s="5" t="s">
        <v>661</v>
      </c>
      <c r="F1345" s="101"/>
      <c r="G1345" s="102"/>
    </row>
    <row r="1346" spans="1:7" x14ac:dyDescent="0.25">
      <c r="A1346" s="43">
        <v>44378</v>
      </c>
      <c r="B1346" s="44"/>
      <c r="C1346" s="44"/>
      <c r="D1346" s="65">
        <v>10</v>
      </c>
      <c r="E1346" s="5" t="s">
        <v>325</v>
      </c>
      <c r="F1346" s="101"/>
      <c r="G1346" s="102"/>
    </row>
    <row r="1347" spans="1:7" x14ac:dyDescent="0.25">
      <c r="A1347" s="43">
        <v>44387</v>
      </c>
      <c r="B1347" s="44"/>
      <c r="C1347" s="44"/>
      <c r="D1347" s="65">
        <v>1853.53</v>
      </c>
      <c r="E1347" s="5" t="s">
        <v>348</v>
      </c>
      <c r="F1347" s="101"/>
      <c r="G1347" s="102"/>
    </row>
    <row r="1348" spans="1:7" x14ac:dyDescent="0.25">
      <c r="A1348" s="43">
        <v>44390</v>
      </c>
      <c r="B1348" s="44"/>
      <c r="C1348" s="44"/>
      <c r="D1348" s="65">
        <v>60</v>
      </c>
      <c r="E1348" s="5" t="s">
        <v>977</v>
      </c>
      <c r="F1348" s="101"/>
      <c r="G1348" s="102"/>
    </row>
    <row r="1349" spans="1:7" x14ac:dyDescent="0.25">
      <c r="A1349" s="43">
        <v>44398</v>
      </c>
      <c r="B1349" s="44"/>
      <c r="C1349" s="44"/>
      <c r="D1349" s="65">
        <v>10</v>
      </c>
      <c r="E1349" s="5" t="s">
        <v>455</v>
      </c>
      <c r="F1349" s="101"/>
      <c r="G1349" s="102"/>
    </row>
    <row r="1350" spans="1:7" x14ac:dyDescent="0.25">
      <c r="A1350" s="43">
        <v>44407</v>
      </c>
      <c r="B1350" s="44"/>
      <c r="C1350" s="44"/>
      <c r="D1350" s="65">
        <v>50</v>
      </c>
      <c r="E1350" s="5" t="s">
        <v>1021</v>
      </c>
      <c r="F1350" s="101"/>
      <c r="G1350" s="102"/>
    </row>
    <row r="1351" spans="1:7" x14ac:dyDescent="0.25">
      <c r="A1351" s="43">
        <v>44410</v>
      </c>
      <c r="B1351" s="44"/>
      <c r="C1351" s="44"/>
      <c r="D1351" s="65">
        <v>10</v>
      </c>
      <c r="E1351" s="5" t="s">
        <v>315</v>
      </c>
      <c r="F1351" s="101"/>
      <c r="G1351" s="102"/>
    </row>
    <row r="1352" spans="1:7" x14ac:dyDescent="0.25">
      <c r="A1352" s="43">
        <v>44410</v>
      </c>
      <c r="B1352" s="44"/>
      <c r="C1352" s="44"/>
      <c r="D1352" s="65">
        <v>10</v>
      </c>
      <c r="E1352" s="5" t="s">
        <v>325</v>
      </c>
      <c r="F1352" s="101"/>
      <c r="G1352" s="102"/>
    </row>
    <row r="1353" spans="1:7" x14ac:dyDescent="0.25">
      <c r="A1353" s="43">
        <v>44410</v>
      </c>
      <c r="B1353" s="44"/>
      <c r="C1353" s="44"/>
      <c r="D1353" s="65">
        <v>10</v>
      </c>
      <c r="E1353" s="5" t="s">
        <v>661</v>
      </c>
      <c r="F1353" s="101"/>
      <c r="G1353" s="102"/>
    </row>
    <row r="1354" spans="1:7" x14ac:dyDescent="0.25">
      <c r="A1354" s="43">
        <v>44431</v>
      </c>
      <c r="B1354" s="44"/>
      <c r="C1354" s="44"/>
      <c r="D1354" s="65">
        <v>10</v>
      </c>
      <c r="E1354" s="5" t="s">
        <v>455</v>
      </c>
      <c r="F1354" s="101"/>
      <c r="G1354" s="102"/>
    </row>
    <row r="1355" spans="1:7" x14ac:dyDescent="0.25">
      <c r="A1355" s="43">
        <v>44439</v>
      </c>
      <c r="B1355" s="44"/>
      <c r="C1355" s="44"/>
      <c r="D1355" s="65">
        <v>10</v>
      </c>
      <c r="E1355" s="5" t="s">
        <v>315</v>
      </c>
      <c r="F1355" s="101"/>
      <c r="G1355" s="102"/>
    </row>
    <row r="1356" spans="1:7" x14ac:dyDescent="0.25">
      <c r="A1356" s="43">
        <v>44440</v>
      </c>
      <c r="B1356" s="44"/>
      <c r="C1356" s="44"/>
      <c r="D1356" s="65">
        <v>10</v>
      </c>
      <c r="E1356" s="5" t="s">
        <v>325</v>
      </c>
      <c r="F1356" s="101"/>
      <c r="G1356" s="102"/>
    </row>
    <row r="1357" spans="1:7" x14ac:dyDescent="0.25">
      <c r="A1357" s="43">
        <v>44440</v>
      </c>
      <c r="B1357" s="44"/>
      <c r="C1357" s="44"/>
      <c r="D1357" s="65">
        <v>10</v>
      </c>
      <c r="E1357" s="5" t="s">
        <v>661</v>
      </c>
      <c r="F1357" s="101"/>
      <c r="G1357" s="102"/>
    </row>
    <row r="1358" spans="1:7" x14ac:dyDescent="0.25">
      <c r="A1358" s="43">
        <v>44440</v>
      </c>
      <c r="B1358" s="44"/>
      <c r="C1358" s="44"/>
      <c r="D1358" s="65">
        <v>15</v>
      </c>
      <c r="E1358" s="5" t="s">
        <v>362</v>
      </c>
      <c r="F1358" s="101"/>
      <c r="G1358" s="102"/>
    </row>
    <row r="1359" spans="1:7" x14ac:dyDescent="0.25">
      <c r="A1359" s="43">
        <v>44452</v>
      </c>
      <c r="B1359" s="44"/>
      <c r="C1359" s="44"/>
      <c r="D1359" s="65">
        <v>1000</v>
      </c>
      <c r="E1359" s="5" t="s">
        <v>1012</v>
      </c>
      <c r="F1359" s="101"/>
      <c r="G1359" s="102"/>
    </row>
    <row r="1360" spans="1:7" x14ac:dyDescent="0.25">
      <c r="A1360" s="43">
        <v>44455</v>
      </c>
      <c r="B1360" s="44"/>
      <c r="C1360" s="44"/>
      <c r="D1360" s="65">
        <v>329.7</v>
      </c>
      <c r="E1360" s="5" t="s">
        <v>1022</v>
      </c>
      <c r="F1360" s="101"/>
      <c r="G1360" s="102"/>
    </row>
    <row r="1361" spans="1:7" x14ac:dyDescent="0.25">
      <c r="A1361" s="43">
        <v>44460</v>
      </c>
      <c r="B1361" s="44"/>
      <c r="C1361" s="44"/>
      <c r="D1361" s="65">
        <v>10</v>
      </c>
      <c r="E1361" s="5" t="s">
        <v>455</v>
      </c>
      <c r="F1361" s="101"/>
      <c r="G1361" s="102"/>
    </row>
    <row r="1362" spans="1:7" x14ac:dyDescent="0.25">
      <c r="A1362" s="43">
        <v>44469</v>
      </c>
      <c r="B1362" s="44"/>
      <c r="C1362" s="44"/>
      <c r="D1362" s="65">
        <v>10</v>
      </c>
      <c r="E1362" s="5" t="s">
        <v>315</v>
      </c>
      <c r="F1362" s="101"/>
      <c r="G1362" s="102"/>
    </row>
    <row r="1363" spans="1:7" x14ac:dyDescent="0.25">
      <c r="A1363" s="43">
        <v>44470</v>
      </c>
      <c r="B1363" s="44"/>
      <c r="C1363" s="44"/>
      <c r="D1363" s="65">
        <v>10</v>
      </c>
      <c r="E1363" s="5" t="s">
        <v>325</v>
      </c>
      <c r="F1363" s="101"/>
      <c r="G1363" s="102"/>
    </row>
    <row r="1364" spans="1:7" x14ac:dyDescent="0.25">
      <c r="A1364" s="43">
        <v>44470</v>
      </c>
      <c r="B1364" s="44"/>
      <c r="C1364" s="44"/>
      <c r="D1364" s="65">
        <v>10</v>
      </c>
      <c r="E1364" s="5" t="s">
        <v>661</v>
      </c>
      <c r="F1364" s="101"/>
      <c r="G1364" s="102"/>
    </row>
    <row r="1365" spans="1:7" x14ac:dyDescent="0.25">
      <c r="A1365" s="43">
        <v>44476</v>
      </c>
      <c r="B1365" s="44"/>
      <c r="C1365" s="44"/>
      <c r="D1365" s="65">
        <v>1000</v>
      </c>
      <c r="E1365" s="5" t="s">
        <v>1023</v>
      </c>
      <c r="F1365" s="101"/>
      <c r="G1365" s="102"/>
    </row>
    <row r="1366" spans="1:7" x14ac:dyDescent="0.25">
      <c r="A1366" s="43">
        <v>44478</v>
      </c>
      <c r="B1366" s="44"/>
      <c r="C1366" s="44"/>
      <c r="D1366" s="65">
        <v>800</v>
      </c>
      <c r="E1366" s="5" t="s">
        <v>311</v>
      </c>
      <c r="F1366" s="101"/>
      <c r="G1366" s="102"/>
    </row>
    <row r="1367" spans="1:7" x14ac:dyDescent="0.25">
      <c r="A1367" s="43">
        <v>44490</v>
      </c>
      <c r="B1367" s="44"/>
      <c r="C1367" s="44"/>
      <c r="D1367" s="65">
        <v>10</v>
      </c>
      <c r="E1367" s="5" t="s">
        <v>455</v>
      </c>
      <c r="F1367" s="101"/>
      <c r="G1367" s="102"/>
    </row>
    <row r="1368" spans="1:7" x14ac:dyDescent="0.25">
      <c r="A1368" s="43">
        <v>44495</v>
      </c>
      <c r="B1368" s="44"/>
      <c r="C1368" s="44"/>
      <c r="D1368" s="65">
        <v>15</v>
      </c>
      <c r="E1368" s="5" t="s">
        <v>362</v>
      </c>
      <c r="F1368" s="101"/>
      <c r="G1368" s="102"/>
    </row>
    <row r="1369" spans="1:7" x14ac:dyDescent="0.25">
      <c r="A1369" s="43">
        <v>44501</v>
      </c>
      <c r="B1369" s="44"/>
      <c r="C1369" s="44"/>
      <c r="D1369" s="65">
        <v>10</v>
      </c>
      <c r="E1369" s="5" t="s">
        <v>315</v>
      </c>
      <c r="F1369" s="101"/>
      <c r="G1369" s="102"/>
    </row>
    <row r="1370" spans="1:7" x14ac:dyDescent="0.25">
      <c r="A1370" s="43">
        <v>44501</v>
      </c>
      <c r="B1370" s="44"/>
      <c r="C1370" s="44"/>
      <c r="D1370" s="65">
        <v>10</v>
      </c>
      <c r="E1370" s="5" t="s">
        <v>325</v>
      </c>
      <c r="F1370" s="101"/>
      <c r="G1370" s="102"/>
    </row>
    <row r="1371" spans="1:7" x14ac:dyDescent="0.25">
      <c r="A1371" s="43">
        <v>44501</v>
      </c>
      <c r="B1371" s="44"/>
      <c r="C1371" s="44"/>
      <c r="D1371" s="65">
        <v>10</v>
      </c>
      <c r="E1371" s="5" t="s">
        <v>661</v>
      </c>
      <c r="F1371" s="101"/>
      <c r="G1371" s="102"/>
    </row>
    <row r="1372" spans="1:7" x14ac:dyDescent="0.25">
      <c r="A1372" s="43">
        <v>44522</v>
      </c>
      <c r="B1372" s="44"/>
      <c r="C1372" s="44"/>
      <c r="D1372" s="65">
        <v>10</v>
      </c>
      <c r="E1372" s="5" t="s">
        <v>455</v>
      </c>
      <c r="F1372" s="101"/>
      <c r="G1372" s="102"/>
    </row>
    <row r="1373" spans="1:7" x14ac:dyDescent="0.25">
      <c r="A1373" s="43">
        <v>44530</v>
      </c>
      <c r="B1373" s="44"/>
      <c r="C1373" s="44"/>
      <c r="D1373" s="65">
        <v>10</v>
      </c>
      <c r="E1373" s="5" t="s">
        <v>315</v>
      </c>
      <c r="F1373" s="101"/>
      <c r="G1373" s="102"/>
    </row>
    <row r="1374" spans="1:7" x14ac:dyDescent="0.25">
      <c r="A1374" s="43">
        <v>44531</v>
      </c>
      <c r="B1374" s="44"/>
      <c r="C1374" s="44"/>
      <c r="D1374" s="65">
        <v>10</v>
      </c>
      <c r="E1374" s="5" t="s">
        <v>325</v>
      </c>
      <c r="F1374" s="101"/>
      <c r="G1374" s="102"/>
    </row>
    <row r="1375" spans="1:7" x14ac:dyDescent="0.25">
      <c r="A1375" s="43">
        <v>44531</v>
      </c>
      <c r="B1375" s="44"/>
      <c r="C1375" s="44"/>
      <c r="D1375" s="65">
        <v>10</v>
      </c>
      <c r="E1375" s="5" t="s">
        <v>661</v>
      </c>
      <c r="F1375" s="101"/>
      <c r="G1375" s="102"/>
    </row>
    <row r="1376" spans="1:7" x14ac:dyDescent="0.25">
      <c r="A1376" s="43">
        <v>44532</v>
      </c>
      <c r="B1376" s="44"/>
      <c r="C1376" s="44"/>
      <c r="D1376" s="65">
        <v>100</v>
      </c>
      <c r="E1376" s="5" t="s">
        <v>1010</v>
      </c>
      <c r="F1376" s="101"/>
      <c r="G1376" s="102"/>
    </row>
    <row r="1377" spans="1:7" x14ac:dyDescent="0.25">
      <c r="A1377" s="43">
        <v>44534</v>
      </c>
      <c r="B1377" s="44"/>
      <c r="C1377" s="44"/>
      <c r="D1377" s="65">
        <v>15</v>
      </c>
      <c r="E1377" s="5" t="s">
        <v>362</v>
      </c>
      <c r="F1377" s="101"/>
      <c r="G1377" s="102"/>
    </row>
    <row r="1378" spans="1:7" x14ac:dyDescent="0.25">
      <c r="A1378" s="43">
        <v>44537</v>
      </c>
      <c r="B1378" s="44"/>
      <c r="C1378" s="44"/>
      <c r="D1378" s="65">
        <v>1096</v>
      </c>
      <c r="E1378" s="5" t="s">
        <v>501</v>
      </c>
      <c r="F1378" s="101"/>
      <c r="G1378" s="102"/>
    </row>
    <row r="1379" spans="1:7" x14ac:dyDescent="0.25">
      <c r="A1379" s="43">
        <v>44539</v>
      </c>
      <c r="B1379" s="44"/>
      <c r="C1379" s="44"/>
      <c r="D1379" s="65">
        <v>14.25</v>
      </c>
      <c r="E1379" s="5" t="s">
        <v>1029</v>
      </c>
      <c r="F1379" s="101"/>
      <c r="G1379" s="102"/>
    </row>
    <row r="1380" spans="1:7" x14ac:dyDescent="0.25">
      <c r="A1380" s="43">
        <v>44547</v>
      </c>
      <c r="B1380" s="44"/>
      <c r="C1380" s="44"/>
      <c r="D1380" s="65">
        <v>60</v>
      </c>
      <c r="E1380" s="5" t="s">
        <v>977</v>
      </c>
      <c r="F1380" s="101"/>
      <c r="G1380" s="102"/>
    </row>
    <row r="1381" spans="1:7" x14ac:dyDescent="0.25">
      <c r="A1381" s="43">
        <v>44551</v>
      </c>
      <c r="B1381" s="44"/>
      <c r="C1381" s="44"/>
      <c r="D1381" s="65">
        <v>10</v>
      </c>
      <c r="E1381" s="5" t="s">
        <v>455</v>
      </c>
      <c r="F1381" s="101"/>
      <c r="G1381" s="102"/>
    </row>
    <row r="1382" spans="1:7" x14ac:dyDescent="0.25">
      <c r="A1382" s="43">
        <v>44551</v>
      </c>
      <c r="B1382" s="44"/>
      <c r="C1382" s="44"/>
      <c r="D1382" s="65">
        <v>1000</v>
      </c>
      <c r="E1382" s="5" t="s">
        <v>627</v>
      </c>
      <c r="F1382" s="101"/>
      <c r="G1382" s="102"/>
    </row>
    <row r="1383" spans="1:7" x14ac:dyDescent="0.25">
      <c r="A1383" s="43">
        <v>44552</v>
      </c>
      <c r="B1383" s="44"/>
      <c r="C1383" s="44"/>
      <c r="D1383" s="65">
        <v>15</v>
      </c>
      <c r="E1383" s="5" t="s">
        <v>362</v>
      </c>
      <c r="F1383" s="101"/>
      <c r="G1383" s="102"/>
    </row>
    <row r="1384" spans="1:7" x14ac:dyDescent="0.25">
      <c r="A1384" s="43">
        <v>44553</v>
      </c>
      <c r="B1384" s="44"/>
      <c r="C1384" s="44"/>
      <c r="D1384" s="65">
        <v>50</v>
      </c>
      <c r="E1384" s="5" t="s">
        <v>982</v>
      </c>
    </row>
    <row r="1385" spans="1:7" x14ac:dyDescent="0.25">
      <c r="A1385" s="100">
        <v>44557</v>
      </c>
      <c r="B1385" s="44"/>
      <c r="C1385" s="44"/>
      <c r="D1385" s="65">
        <v>14.5</v>
      </c>
      <c r="E1385" s="5" t="s">
        <v>1029</v>
      </c>
    </row>
    <row r="1386" spans="1:7" x14ac:dyDescent="0.25">
      <c r="A1386" s="100">
        <v>44558</v>
      </c>
      <c r="B1386" s="44"/>
      <c r="C1386" s="44"/>
      <c r="D1386" s="65">
        <v>100</v>
      </c>
      <c r="E1386" s="5" t="s">
        <v>1033</v>
      </c>
    </row>
    <row r="1387" spans="1:7" x14ac:dyDescent="0.25">
      <c r="A1387" s="100">
        <v>44559</v>
      </c>
      <c r="B1387" s="44"/>
      <c r="C1387" s="44"/>
      <c r="D1387" s="65">
        <v>250</v>
      </c>
      <c r="E1387" s="5" t="s">
        <v>1034</v>
      </c>
    </row>
    <row r="1388" spans="1:7" x14ac:dyDescent="0.25">
      <c r="A1388" s="100">
        <v>44561</v>
      </c>
      <c r="B1388" s="44"/>
      <c r="C1388" s="44"/>
      <c r="D1388" s="65">
        <v>10</v>
      </c>
      <c r="E1388" s="5" t="s">
        <v>315</v>
      </c>
    </row>
    <row r="1389" spans="1:7" x14ac:dyDescent="0.25">
      <c r="A1389" s="100">
        <v>44561</v>
      </c>
      <c r="B1389" s="44"/>
      <c r="C1389" s="44"/>
      <c r="D1389" s="65">
        <v>125</v>
      </c>
      <c r="E1389" s="5" t="s">
        <v>985</v>
      </c>
    </row>
    <row r="1390" spans="1:7" x14ac:dyDescent="0.25">
      <c r="A1390" s="100"/>
      <c r="B1390" s="44"/>
      <c r="C1390" s="44"/>
      <c r="D1390" s="65"/>
      <c r="E1390" s="5"/>
    </row>
    <row r="1391" spans="1:7" x14ac:dyDescent="0.25">
      <c r="A1391" s="100">
        <v>44564</v>
      </c>
      <c r="B1391" s="44"/>
      <c r="C1391" s="44"/>
      <c r="D1391" s="65">
        <v>10</v>
      </c>
      <c r="E1391" s="5" t="s">
        <v>661</v>
      </c>
    </row>
    <row r="1392" spans="1:7" x14ac:dyDescent="0.25">
      <c r="A1392" s="43">
        <v>44564</v>
      </c>
      <c r="B1392" s="44"/>
      <c r="C1392" s="44"/>
      <c r="D1392" s="65">
        <v>10</v>
      </c>
      <c r="E1392" s="5" t="s">
        <v>325</v>
      </c>
    </row>
    <row r="1393" spans="1:9" x14ac:dyDescent="0.25">
      <c r="A1393" s="43"/>
      <c r="B1393" s="44"/>
      <c r="C1393" s="44"/>
      <c r="D1393" s="65"/>
      <c r="E1393" s="5"/>
    </row>
    <row r="1394" spans="1:9" x14ac:dyDescent="0.25">
      <c r="A1394" s="43"/>
      <c r="B1394" s="44"/>
      <c r="C1394" s="44"/>
      <c r="D1394" s="65"/>
      <c r="E1394" s="5"/>
      <c r="F1394" s="101"/>
      <c r="G1394" s="102"/>
    </row>
    <row r="1395" spans="1:9" x14ac:dyDescent="0.25">
      <c r="A1395" s="43"/>
      <c r="B1395" s="44"/>
      <c r="C1395" s="44"/>
      <c r="D1395" s="65"/>
      <c r="E1395" s="5"/>
      <c r="F1395" s="101"/>
      <c r="G1395" s="102"/>
    </row>
    <row r="1396" spans="1:9" x14ac:dyDescent="0.25">
      <c r="A1396" s="43"/>
      <c r="B1396" s="44"/>
      <c r="C1396" s="44"/>
      <c r="D1396" s="65"/>
      <c r="E1396" s="5"/>
      <c r="F1396" s="101"/>
      <c r="G1396" s="102"/>
    </row>
    <row r="1397" spans="1:9" x14ac:dyDescent="0.25">
      <c r="A1397" s="43"/>
      <c r="B1397" s="44"/>
      <c r="C1397" s="44"/>
      <c r="D1397" s="65"/>
      <c r="E1397" s="5"/>
      <c r="F1397" s="101"/>
      <c r="G1397" s="102"/>
    </row>
    <row r="1398" spans="1:9" x14ac:dyDescent="0.25">
      <c r="A1398" s="43"/>
      <c r="B1398" s="44"/>
      <c r="C1398" s="44"/>
      <c r="D1398" s="65"/>
      <c r="E1398" s="5"/>
      <c r="F1398" s="101"/>
      <c r="G1398" s="102"/>
    </row>
    <row r="1399" spans="1:9" x14ac:dyDescent="0.25">
      <c r="A1399" s="43"/>
      <c r="B1399" s="44"/>
      <c r="C1399" s="44"/>
      <c r="D1399" s="65"/>
      <c r="E1399" s="5"/>
      <c r="F1399" s="101"/>
      <c r="G1399" s="102"/>
    </row>
    <row r="1400" spans="1:9" x14ac:dyDescent="0.25">
      <c r="A1400" s="43"/>
      <c r="B1400" s="44"/>
      <c r="C1400" s="44"/>
      <c r="D1400" s="65"/>
      <c r="E1400" s="5"/>
      <c r="F1400" s="102"/>
      <c r="G1400" s="102"/>
    </row>
    <row r="1401" spans="1:9" x14ac:dyDescent="0.25">
      <c r="A1401" s="43"/>
      <c r="B1401" s="44"/>
      <c r="C1401" s="44"/>
      <c r="D1401" s="65"/>
      <c r="E1401" s="5"/>
      <c r="F1401" s="102"/>
      <c r="G1401" s="102"/>
    </row>
    <row r="1402" spans="1:9" ht="13" x14ac:dyDescent="0.3">
      <c r="A1402" s="43"/>
      <c r="B1402" s="44"/>
      <c r="C1402" s="44"/>
      <c r="D1402" s="65"/>
      <c r="E1402" s="5"/>
      <c r="F1402" s="40"/>
      <c r="H1402" s="51"/>
      <c r="I1402" s="44"/>
    </row>
    <row r="1403" spans="1:9" ht="13" x14ac:dyDescent="0.3">
      <c r="D1403" s="9">
        <f>SUM(D2:D1402)</f>
        <v>405267.77000000014</v>
      </c>
      <c r="E1403" s="77"/>
      <c r="H1403" s="51"/>
    </row>
    <row r="1405" spans="1:9" x14ac:dyDescent="0.25">
      <c r="G1405" s="63"/>
    </row>
    <row r="1406" spans="1:9" x14ac:dyDescent="0.25">
      <c r="A1406" t="s">
        <v>63</v>
      </c>
      <c r="D1406" s="8">
        <f>D1403-388150.2</f>
        <v>17117.570000000123</v>
      </c>
      <c r="G1406" s="63"/>
    </row>
    <row r="1407" spans="1:9" x14ac:dyDescent="0.25">
      <c r="G1407" s="63"/>
    </row>
    <row r="1417" spans="3:3" x14ac:dyDescent="0.25">
      <c r="C1417" s="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33"/>
  <sheetViews>
    <sheetView workbookViewId="0">
      <pane ySplit="1" topLeftCell="A98" activePane="bottomLeft" state="frozen"/>
      <selection pane="bottomLeft" activeCell="L121" sqref="L121"/>
    </sheetView>
  </sheetViews>
  <sheetFormatPr defaultRowHeight="12.5" x14ac:dyDescent="0.25"/>
  <cols>
    <col min="1" max="1" width="10.81640625" customWidth="1"/>
    <col min="4" max="4" width="11.7265625" customWidth="1"/>
    <col min="5" max="5" width="21.54296875" customWidth="1"/>
    <col min="12" max="12" width="9.7265625" style="59" bestFit="1" customWidth="1"/>
    <col min="13" max="13" width="9.1796875" style="59"/>
  </cols>
  <sheetData>
    <row r="1" spans="1:13" ht="13" x14ac:dyDescent="0.3">
      <c r="A1" t="s">
        <v>58</v>
      </c>
      <c r="B1" t="s">
        <v>59</v>
      </c>
      <c r="C1" t="s">
        <v>60</v>
      </c>
      <c r="D1" s="8" t="s">
        <v>61</v>
      </c>
      <c r="E1" s="8"/>
      <c r="F1" s="8"/>
      <c r="G1" t="s">
        <v>62</v>
      </c>
      <c r="L1" s="61" t="s">
        <v>138</v>
      </c>
      <c r="M1" s="61" t="s">
        <v>139</v>
      </c>
    </row>
    <row r="2" spans="1:13" ht="13" x14ac:dyDescent="0.3">
      <c r="D2" s="59">
        <v>12702.44</v>
      </c>
      <c r="E2" s="59">
        <v>12702.44</v>
      </c>
      <c r="M2" s="61">
        <v>12702.44</v>
      </c>
    </row>
    <row r="3" spans="1:13" ht="13" x14ac:dyDescent="0.3">
      <c r="A3" s="43">
        <v>39820</v>
      </c>
      <c r="B3" s="44"/>
      <c r="C3" s="44"/>
      <c r="D3" s="41">
        <v>-3.75</v>
      </c>
      <c r="E3" s="11">
        <f>E2+D3</f>
        <v>12698.69</v>
      </c>
      <c r="F3" s="40" t="s">
        <v>129</v>
      </c>
      <c r="G3" s="5" t="s">
        <v>17</v>
      </c>
      <c r="H3" s="40"/>
      <c r="L3" s="61">
        <f>SUM(D3:D12)</f>
        <v>-177.45000000000002</v>
      </c>
      <c r="M3" s="61"/>
    </row>
    <row r="4" spans="1:13" ht="13" x14ac:dyDescent="0.3">
      <c r="A4" s="43">
        <v>39856</v>
      </c>
      <c r="B4" s="44"/>
      <c r="C4" s="44"/>
      <c r="D4" s="41">
        <v>-26.14</v>
      </c>
      <c r="E4" s="11">
        <f t="shared" ref="E4:E67" si="0">E3+D4</f>
        <v>12672.550000000001</v>
      </c>
      <c r="F4" s="40" t="s">
        <v>129</v>
      </c>
      <c r="G4" s="5" t="s">
        <v>23</v>
      </c>
      <c r="H4" s="40"/>
      <c r="L4" s="61"/>
    </row>
    <row r="5" spans="1:13" x14ac:dyDescent="0.25">
      <c r="A5" s="4">
        <v>39909</v>
      </c>
      <c r="B5" s="5"/>
      <c r="C5" s="5"/>
      <c r="D5" s="41">
        <v>-3.75</v>
      </c>
      <c r="E5" s="11">
        <f t="shared" si="0"/>
        <v>12668.800000000001</v>
      </c>
      <c r="F5" s="40" t="s">
        <v>129</v>
      </c>
      <c r="G5" s="6" t="s">
        <v>19</v>
      </c>
      <c r="H5" s="40"/>
    </row>
    <row r="6" spans="1:13" x14ac:dyDescent="0.25">
      <c r="A6" s="4">
        <v>39919</v>
      </c>
      <c r="B6" s="5"/>
      <c r="C6" s="5"/>
      <c r="D6" s="41">
        <v>-10.27</v>
      </c>
      <c r="E6" s="11">
        <f t="shared" si="0"/>
        <v>12658.53</v>
      </c>
      <c r="F6" s="40" t="s">
        <v>129</v>
      </c>
      <c r="G6" s="6" t="s">
        <v>300</v>
      </c>
      <c r="H6" s="40"/>
    </row>
    <row r="7" spans="1:13" x14ac:dyDescent="0.25">
      <c r="A7" s="4">
        <v>39924</v>
      </c>
      <c r="B7" s="5"/>
      <c r="C7" s="5"/>
      <c r="D7" s="41">
        <v>-65.150000000000006</v>
      </c>
      <c r="E7" s="11">
        <f t="shared" si="0"/>
        <v>12593.380000000001</v>
      </c>
      <c r="F7" s="40" t="s">
        <v>129</v>
      </c>
      <c r="G7" s="6" t="s">
        <v>271</v>
      </c>
      <c r="H7" s="40"/>
    </row>
    <row r="8" spans="1:13" x14ac:dyDescent="0.25">
      <c r="A8" s="4">
        <v>39937</v>
      </c>
      <c r="B8" s="5"/>
      <c r="C8" s="5"/>
      <c r="D8" s="41">
        <v>-7.5</v>
      </c>
      <c r="E8" s="11">
        <f t="shared" si="0"/>
        <v>12585.880000000001</v>
      </c>
      <c r="F8" s="40" t="s">
        <v>129</v>
      </c>
      <c r="G8" s="6" t="s">
        <v>273</v>
      </c>
      <c r="H8" s="40"/>
    </row>
    <row r="9" spans="1:13" x14ac:dyDescent="0.25">
      <c r="A9" s="4">
        <v>39972</v>
      </c>
      <c r="B9" s="5"/>
      <c r="C9" s="5"/>
      <c r="D9" s="41">
        <v>-12.93</v>
      </c>
      <c r="E9" s="11">
        <f t="shared" si="0"/>
        <v>12572.95</v>
      </c>
      <c r="F9" s="40" t="s">
        <v>129</v>
      </c>
      <c r="G9" s="6" t="s">
        <v>274</v>
      </c>
      <c r="H9" s="5"/>
    </row>
    <row r="10" spans="1:13" x14ac:dyDescent="0.25">
      <c r="A10" s="4">
        <v>40000</v>
      </c>
      <c r="B10" s="5"/>
      <c r="C10" s="5"/>
      <c r="D10" s="41">
        <v>-3.75</v>
      </c>
      <c r="E10" s="11">
        <f t="shared" si="0"/>
        <v>12569.2</v>
      </c>
      <c r="F10" s="40" t="s">
        <v>129</v>
      </c>
      <c r="G10" s="6" t="s">
        <v>17</v>
      </c>
      <c r="H10" s="5"/>
    </row>
    <row r="11" spans="1:13" x14ac:dyDescent="0.25">
      <c r="A11" s="4">
        <v>40114</v>
      </c>
      <c r="B11" s="5"/>
      <c r="C11" s="5"/>
      <c r="D11" s="56">
        <v>-3.75</v>
      </c>
      <c r="E11" s="11">
        <f t="shared" si="0"/>
        <v>12565.45</v>
      </c>
      <c r="F11" s="40" t="s">
        <v>129</v>
      </c>
      <c r="G11" s="5" t="s">
        <v>17</v>
      </c>
      <c r="H11" s="5"/>
    </row>
    <row r="12" spans="1:13" x14ac:dyDescent="0.25">
      <c r="A12" s="4">
        <v>40141</v>
      </c>
      <c r="B12" s="5"/>
      <c r="C12" s="5"/>
      <c r="D12" s="56">
        <v>-40.46</v>
      </c>
      <c r="E12" s="11">
        <f t="shared" si="0"/>
        <v>12524.990000000002</v>
      </c>
      <c r="F12" s="40" t="s">
        <v>129</v>
      </c>
      <c r="G12" s="5" t="s">
        <v>247</v>
      </c>
      <c r="H12" s="40"/>
    </row>
    <row r="13" spans="1:13" x14ac:dyDescent="0.25">
      <c r="A13" s="43">
        <v>39869</v>
      </c>
      <c r="B13" s="44"/>
      <c r="C13" s="44"/>
      <c r="D13" s="41">
        <v>-293.87</v>
      </c>
      <c r="E13" s="11">
        <f t="shared" si="0"/>
        <v>12231.12</v>
      </c>
      <c r="F13" s="40" t="s">
        <v>133</v>
      </c>
      <c r="G13" s="5" t="s">
        <v>57</v>
      </c>
      <c r="H13" s="40"/>
      <c r="L13" s="59">
        <f>D13</f>
        <v>-293.87</v>
      </c>
    </row>
    <row r="14" spans="1:13" x14ac:dyDescent="0.25">
      <c r="A14" s="43">
        <v>39832</v>
      </c>
      <c r="B14" s="44"/>
      <c r="C14" s="44"/>
      <c r="D14" s="41">
        <v>-388.76</v>
      </c>
      <c r="E14" s="11">
        <f t="shared" si="0"/>
        <v>11842.36</v>
      </c>
      <c r="F14" s="40" t="s">
        <v>191</v>
      </c>
      <c r="G14" s="5" t="s">
        <v>201</v>
      </c>
      <c r="H14" s="40"/>
      <c r="L14" s="59">
        <f>SUM(D14:D39)</f>
        <v>-7645.8799999999983</v>
      </c>
    </row>
    <row r="15" spans="1:13" x14ac:dyDescent="0.25">
      <c r="A15" s="43">
        <v>39834</v>
      </c>
      <c r="B15" s="44"/>
      <c r="C15" s="44"/>
      <c r="D15" s="41">
        <v>-196.94</v>
      </c>
      <c r="E15" s="11">
        <f t="shared" si="0"/>
        <v>11645.42</v>
      </c>
      <c r="F15" s="40" t="s">
        <v>191</v>
      </c>
      <c r="G15" s="5" t="s">
        <v>202</v>
      </c>
      <c r="H15" s="40"/>
    </row>
    <row r="16" spans="1:13" x14ac:dyDescent="0.25">
      <c r="A16" s="43">
        <v>39835</v>
      </c>
      <c r="B16" s="44"/>
      <c r="C16" s="44"/>
      <c r="D16" s="41">
        <v>-393.89</v>
      </c>
      <c r="E16" s="11">
        <f t="shared" si="0"/>
        <v>11251.53</v>
      </c>
      <c r="F16" s="40" t="s">
        <v>191</v>
      </c>
      <c r="G16" s="5" t="s">
        <v>266</v>
      </c>
      <c r="H16" s="40"/>
    </row>
    <row r="17" spans="1:8" x14ac:dyDescent="0.25">
      <c r="A17" s="43">
        <v>39841</v>
      </c>
      <c r="B17" s="44"/>
      <c r="C17" s="44"/>
      <c r="D17" s="41">
        <v>-386.28</v>
      </c>
      <c r="E17" s="11">
        <f t="shared" si="0"/>
        <v>10865.25</v>
      </c>
      <c r="F17" s="40" t="s">
        <v>191</v>
      </c>
      <c r="G17" s="5" t="s">
        <v>201</v>
      </c>
      <c r="H17" s="40"/>
    </row>
    <row r="18" spans="1:8" x14ac:dyDescent="0.25">
      <c r="A18" s="43">
        <v>39842</v>
      </c>
      <c r="B18" s="44"/>
      <c r="C18" s="44"/>
      <c r="D18" s="41">
        <v>-384.31</v>
      </c>
      <c r="E18" s="11">
        <f t="shared" si="0"/>
        <v>10480.94</v>
      </c>
      <c r="F18" s="40" t="s">
        <v>191</v>
      </c>
      <c r="G18" s="5" t="s">
        <v>201</v>
      </c>
      <c r="H18" s="40"/>
    </row>
    <row r="19" spans="1:8" x14ac:dyDescent="0.25">
      <c r="A19" s="43">
        <v>39843</v>
      </c>
      <c r="B19" s="44"/>
      <c r="C19" s="44"/>
      <c r="D19" s="41">
        <v>-384.31</v>
      </c>
      <c r="E19" s="11">
        <f t="shared" si="0"/>
        <v>10096.630000000001</v>
      </c>
      <c r="F19" s="40" t="s">
        <v>191</v>
      </c>
      <c r="G19" s="5" t="s">
        <v>201</v>
      </c>
      <c r="H19" s="40"/>
    </row>
    <row r="20" spans="1:8" x14ac:dyDescent="0.25">
      <c r="A20" s="43">
        <v>39846</v>
      </c>
      <c r="B20" s="44"/>
      <c r="C20" s="44"/>
      <c r="D20" s="41">
        <v>-397.35</v>
      </c>
      <c r="E20" s="11">
        <f t="shared" si="0"/>
        <v>9699.2800000000007</v>
      </c>
      <c r="F20" s="40" t="s">
        <v>191</v>
      </c>
      <c r="G20" s="5" t="s">
        <v>266</v>
      </c>
      <c r="H20" s="40"/>
    </row>
    <row r="21" spans="1:8" x14ac:dyDescent="0.25">
      <c r="A21" s="43">
        <v>39846</v>
      </c>
      <c r="B21" s="44"/>
      <c r="C21" s="44"/>
      <c r="D21" s="41">
        <v>-397.35</v>
      </c>
      <c r="E21" s="11">
        <f t="shared" si="0"/>
        <v>9301.93</v>
      </c>
      <c r="F21" s="40" t="s">
        <v>191</v>
      </c>
      <c r="G21" s="5" t="s">
        <v>192</v>
      </c>
      <c r="H21" s="40"/>
    </row>
    <row r="22" spans="1:8" x14ac:dyDescent="0.25">
      <c r="A22" s="43">
        <v>39849</v>
      </c>
      <c r="B22" s="44"/>
      <c r="C22" s="44"/>
      <c r="D22" s="41">
        <v>-397.55</v>
      </c>
      <c r="E22" s="11">
        <f t="shared" si="0"/>
        <v>8904.380000000001</v>
      </c>
      <c r="F22" s="40" t="s">
        <v>191</v>
      </c>
      <c r="G22" s="5" t="s">
        <v>192</v>
      </c>
      <c r="H22" s="40"/>
    </row>
    <row r="23" spans="1:8" x14ac:dyDescent="0.25">
      <c r="A23" s="43">
        <v>39850</v>
      </c>
      <c r="B23" s="44"/>
      <c r="C23" s="44"/>
      <c r="D23" s="41">
        <v>-398.43</v>
      </c>
      <c r="E23" s="11">
        <f t="shared" si="0"/>
        <v>8505.9500000000007</v>
      </c>
      <c r="F23" s="40" t="s">
        <v>191</v>
      </c>
      <c r="G23" s="5" t="s">
        <v>192</v>
      </c>
      <c r="H23" s="40"/>
    </row>
    <row r="24" spans="1:8" x14ac:dyDescent="0.25">
      <c r="A24" s="43">
        <v>39853</v>
      </c>
      <c r="B24" s="44"/>
      <c r="C24" s="44"/>
      <c r="D24" s="41">
        <v>-398.15</v>
      </c>
      <c r="E24" s="11">
        <f t="shared" si="0"/>
        <v>8107.8000000000011</v>
      </c>
      <c r="F24" s="40" t="s">
        <v>191</v>
      </c>
      <c r="G24" s="5" t="s">
        <v>192</v>
      </c>
      <c r="H24" s="40"/>
    </row>
    <row r="25" spans="1:8" x14ac:dyDescent="0.25">
      <c r="A25" s="43">
        <v>39854</v>
      </c>
      <c r="B25" s="44"/>
      <c r="C25" s="44"/>
      <c r="D25" s="41">
        <v>-393.66</v>
      </c>
      <c r="E25" s="11">
        <f t="shared" si="0"/>
        <v>7714.1400000000012</v>
      </c>
      <c r="F25" s="40" t="s">
        <v>191</v>
      </c>
      <c r="G25" s="5" t="s">
        <v>266</v>
      </c>
      <c r="H25" s="40"/>
    </row>
    <row r="26" spans="1:8" x14ac:dyDescent="0.25">
      <c r="A26" s="4">
        <v>40141</v>
      </c>
      <c r="B26" s="5"/>
      <c r="C26" s="5"/>
      <c r="D26" s="56">
        <v>-181.23</v>
      </c>
      <c r="E26" s="11">
        <f t="shared" si="0"/>
        <v>7532.9100000000017</v>
      </c>
      <c r="F26" s="40" t="s">
        <v>191</v>
      </c>
      <c r="G26" s="5" t="s">
        <v>192</v>
      </c>
      <c r="H26" s="5"/>
    </row>
    <row r="27" spans="1:8" x14ac:dyDescent="0.25">
      <c r="A27" s="4">
        <v>40141</v>
      </c>
      <c r="B27" s="5"/>
      <c r="C27" s="5"/>
      <c r="D27" s="56">
        <v>-181.23</v>
      </c>
      <c r="E27" s="11">
        <f t="shared" si="0"/>
        <v>7351.6800000000021</v>
      </c>
      <c r="F27" s="40" t="s">
        <v>191</v>
      </c>
      <c r="G27" s="5" t="s">
        <v>192</v>
      </c>
      <c r="H27" s="5"/>
    </row>
    <row r="28" spans="1:8" x14ac:dyDescent="0.25">
      <c r="A28" s="4">
        <v>40145</v>
      </c>
      <c r="B28" s="5"/>
      <c r="C28" s="5"/>
      <c r="D28" s="56">
        <v>-361.26</v>
      </c>
      <c r="E28" s="11">
        <f t="shared" si="0"/>
        <v>6990.4200000000019</v>
      </c>
      <c r="F28" s="40" t="s">
        <v>191</v>
      </c>
      <c r="G28" s="5" t="s">
        <v>192</v>
      </c>
      <c r="H28" s="5"/>
    </row>
    <row r="29" spans="1:8" x14ac:dyDescent="0.25">
      <c r="A29" s="4">
        <v>40149</v>
      </c>
      <c r="B29" s="5"/>
      <c r="C29" s="5"/>
      <c r="D29" s="56">
        <v>-180.17</v>
      </c>
      <c r="E29" s="11">
        <f t="shared" si="0"/>
        <v>6810.2500000000018</v>
      </c>
      <c r="F29" s="40" t="s">
        <v>191</v>
      </c>
      <c r="G29" s="5" t="s">
        <v>266</v>
      </c>
      <c r="H29" s="5"/>
    </row>
    <row r="30" spans="1:8" x14ac:dyDescent="0.25">
      <c r="A30" s="4">
        <v>40149</v>
      </c>
      <c r="B30" s="5"/>
      <c r="C30" s="5"/>
      <c r="D30" s="56">
        <v>-180.17</v>
      </c>
      <c r="E30" s="11">
        <f t="shared" si="0"/>
        <v>6630.0800000000017</v>
      </c>
      <c r="F30" s="40" t="s">
        <v>191</v>
      </c>
      <c r="G30" s="5" t="s">
        <v>266</v>
      </c>
      <c r="H30" s="5"/>
    </row>
    <row r="31" spans="1:8" x14ac:dyDescent="0.25">
      <c r="A31" s="4">
        <v>40159</v>
      </c>
      <c r="B31" s="5"/>
      <c r="C31" s="5"/>
      <c r="D31" s="56">
        <v>-365.4</v>
      </c>
      <c r="E31" s="11">
        <f t="shared" si="0"/>
        <v>6264.6800000000021</v>
      </c>
      <c r="F31" s="40" t="s">
        <v>191</v>
      </c>
      <c r="G31" s="5" t="s">
        <v>192</v>
      </c>
      <c r="H31" s="5"/>
    </row>
    <row r="32" spans="1:8" x14ac:dyDescent="0.25">
      <c r="A32" s="4">
        <v>40160</v>
      </c>
      <c r="B32" s="5"/>
      <c r="C32" s="5"/>
      <c r="D32" s="56">
        <v>-365.4</v>
      </c>
      <c r="E32" s="11">
        <f t="shared" si="0"/>
        <v>5899.2800000000025</v>
      </c>
      <c r="F32" s="40" t="s">
        <v>191</v>
      </c>
      <c r="G32" s="5" t="s">
        <v>201</v>
      </c>
      <c r="H32" s="5"/>
    </row>
    <row r="33" spans="1:13" x14ac:dyDescent="0.25">
      <c r="A33" s="4">
        <v>40162</v>
      </c>
      <c r="B33" s="5"/>
      <c r="C33" s="5"/>
      <c r="D33" s="56">
        <v>-184.2</v>
      </c>
      <c r="E33" s="11">
        <f t="shared" si="0"/>
        <v>5715.0800000000027</v>
      </c>
      <c r="F33" s="40" t="s">
        <v>191</v>
      </c>
      <c r="G33" s="5" t="s">
        <v>201</v>
      </c>
      <c r="H33" s="5"/>
    </row>
    <row r="34" spans="1:13" x14ac:dyDescent="0.25">
      <c r="A34" s="4">
        <v>40166</v>
      </c>
      <c r="B34" s="5"/>
      <c r="C34" s="5"/>
      <c r="D34" s="56">
        <v>-189.22</v>
      </c>
      <c r="E34" s="11">
        <f t="shared" si="0"/>
        <v>5525.8600000000024</v>
      </c>
      <c r="F34" s="40" t="s">
        <v>191</v>
      </c>
      <c r="G34" s="5" t="s">
        <v>192</v>
      </c>
      <c r="H34" s="5"/>
    </row>
    <row r="35" spans="1:13" x14ac:dyDescent="0.25">
      <c r="A35" s="4">
        <v>40166</v>
      </c>
      <c r="B35" s="5"/>
      <c r="C35" s="5"/>
      <c r="D35" s="56">
        <v>-189.22</v>
      </c>
      <c r="E35" s="11">
        <f t="shared" si="0"/>
        <v>5336.6400000000021</v>
      </c>
      <c r="F35" s="40" t="s">
        <v>191</v>
      </c>
      <c r="G35" s="5" t="s">
        <v>192</v>
      </c>
      <c r="H35" s="5"/>
    </row>
    <row r="36" spans="1:13" x14ac:dyDescent="0.25">
      <c r="A36" s="4">
        <v>40167</v>
      </c>
      <c r="B36" s="5"/>
      <c r="C36" s="5"/>
      <c r="D36" s="56">
        <v>-189.22</v>
      </c>
      <c r="E36" s="11">
        <f t="shared" si="0"/>
        <v>5147.4200000000019</v>
      </c>
      <c r="F36" s="40" t="s">
        <v>191</v>
      </c>
      <c r="G36" s="5" t="s">
        <v>202</v>
      </c>
      <c r="H36" s="5"/>
    </row>
    <row r="37" spans="1:13" x14ac:dyDescent="0.25">
      <c r="A37" s="4">
        <v>40167</v>
      </c>
      <c r="B37" s="5"/>
      <c r="C37" s="5"/>
      <c r="D37" s="56">
        <v>-189.22</v>
      </c>
      <c r="E37" s="11">
        <f t="shared" si="0"/>
        <v>4958.2000000000016</v>
      </c>
      <c r="F37" s="40" t="s">
        <v>191</v>
      </c>
      <c r="G37" s="5" t="s">
        <v>202</v>
      </c>
      <c r="H37" s="5"/>
    </row>
    <row r="38" spans="1:13" x14ac:dyDescent="0.25">
      <c r="A38" s="4">
        <v>40175</v>
      </c>
      <c r="B38" s="5"/>
      <c r="C38" s="5"/>
      <c r="D38" s="56">
        <v>-186.48</v>
      </c>
      <c r="E38" s="11">
        <f t="shared" si="0"/>
        <v>4771.7200000000021</v>
      </c>
      <c r="F38" s="40" t="s">
        <v>191</v>
      </c>
      <c r="G38" s="5" t="s">
        <v>201</v>
      </c>
      <c r="H38" s="5"/>
    </row>
    <row r="39" spans="1:13" x14ac:dyDescent="0.25">
      <c r="A39" s="43">
        <v>40175</v>
      </c>
      <c r="B39" s="44"/>
      <c r="C39" s="44"/>
      <c r="D39" s="56">
        <v>-186.48</v>
      </c>
      <c r="E39" s="11">
        <f t="shared" si="0"/>
        <v>4585.2400000000025</v>
      </c>
      <c r="F39" s="40" t="s">
        <v>191</v>
      </c>
      <c r="G39" s="5" t="s">
        <v>201</v>
      </c>
      <c r="H39" s="40"/>
    </row>
    <row r="40" spans="1:13" x14ac:dyDescent="0.25">
      <c r="A40" s="4">
        <v>39518</v>
      </c>
      <c r="B40" s="5"/>
      <c r="C40" s="5"/>
      <c r="D40" s="41">
        <v>-136</v>
      </c>
      <c r="E40" s="11">
        <f t="shared" si="0"/>
        <v>4449.2400000000025</v>
      </c>
      <c r="F40" s="8" t="s">
        <v>297</v>
      </c>
      <c r="G40" s="6" t="s">
        <v>267</v>
      </c>
      <c r="H40" s="5"/>
      <c r="L40" s="59">
        <f>D40</f>
        <v>-136</v>
      </c>
    </row>
    <row r="41" spans="1:13" x14ac:dyDescent="0.25">
      <c r="A41" s="4">
        <v>39927</v>
      </c>
      <c r="B41" s="5"/>
      <c r="C41" s="5"/>
      <c r="D41" s="41">
        <v>-36.89</v>
      </c>
      <c r="E41" s="11">
        <f t="shared" si="0"/>
        <v>4412.3500000000022</v>
      </c>
      <c r="F41" s="40" t="s">
        <v>302</v>
      </c>
      <c r="G41" s="6" t="s">
        <v>303</v>
      </c>
      <c r="H41" s="40"/>
      <c r="L41" s="59">
        <f>D41</f>
        <v>-36.89</v>
      </c>
    </row>
    <row r="42" spans="1:13" x14ac:dyDescent="0.25">
      <c r="A42" s="43">
        <v>39822</v>
      </c>
      <c r="B42" s="44"/>
      <c r="C42" s="44"/>
      <c r="D42" s="22">
        <v>8.5</v>
      </c>
      <c r="E42" s="11">
        <f t="shared" si="0"/>
        <v>4420.8500000000022</v>
      </c>
      <c r="F42" s="40" t="s">
        <v>131</v>
      </c>
      <c r="G42" s="5" t="s">
        <v>15</v>
      </c>
      <c r="H42" s="40"/>
      <c r="M42" s="59">
        <f>SUM(D42:D44)</f>
        <v>13.29</v>
      </c>
    </row>
    <row r="43" spans="1:13" x14ac:dyDescent="0.25">
      <c r="A43" s="4">
        <v>39920</v>
      </c>
      <c r="B43" s="5"/>
      <c r="C43" s="5"/>
      <c r="D43" s="40">
        <v>3.76</v>
      </c>
      <c r="E43" s="11">
        <f t="shared" si="0"/>
        <v>4424.6100000000024</v>
      </c>
      <c r="F43" s="40" t="s">
        <v>131</v>
      </c>
      <c r="G43" s="6" t="s">
        <v>15</v>
      </c>
      <c r="H43" s="40"/>
    </row>
    <row r="44" spans="1:13" x14ac:dyDescent="0.25">
      <c r="A44" s="4">
        <v>40003</v>
      </c>
      <c r="B44" s="5"/>
      <c r="C44" s="5"/>
      <c r="D44" s="22">
        <v>1.03</v>
      </c>
      <c r="E44" s="11">
        <f t="shared" si="0"/>
        <v>4425.6400000000021</v>
      </c>
      <c r="F44" s="40" t="s">
        <v>131</v>
      </c>
      <c r="G44" s="6" t="s">
        <v>15</v>
      </c>
      <c r="H44" s="5"/>
    </row>
    <row r="45" spans="1:13" x14ac:dyDescent="0.25">
      <c r="A45" s="4">
        <v>39889</v>
      </c>
      <c r="B45" s="5"/>
      <c r="C45" s="5"/>
      <c r="D45" s="41">
        <v>-995.02</v>
      </c>
      <c r="E45" s="11">
        <f t="shared" si="0"/>
        <v>3430.6200000000022</v>
      </c>
      <c r="F45" s="8" t="s">
        <v>136</v>
      </c>
      <c r="G45" s="6" t="s">
        <v>268</v>
      </c>
      <c r="H45" s="5"/>
      <c r="L45" s="59">
        <f>SUM(D45:D48)</f>
        <v>-3508.15</v>
      </c>
    </row>
    <row r="46" spans="1:13" x14ac:dyDescent="0.25">
      <c r="A46" s="4">
        <v>39958</v>
      </c>
      <c r="B46" s="5"/>
      <c r="C46" s="5"/>
      <c r="D46" s="41">
        <v>-1428.57</v>
      </c>
      <c r="E46" s="11">
        <f t="shared" si="0"/>
        <v>2002.0500000000022</v>
      </c>
      <c r="F46" s="8" t="s">
        <v>136</v>
      </c>
      <c r="G46" s="6" t="s">
        <v>268</v>
      </c>
      <c r="H46" s="5"/>
    </row>
    <row r="47" spans="1:13" x14ac:dyDescent="0.25">
      <c r="A47" s="4">
        <v>40074</v>
      </c>
      <c r="B47" s="5"/>
      <c r="C47" s="5"/>
      <c r="D47" s="14">
        <v>-853.08</v>
      </c>
      <c r="E47" s="11">
        <f t="shared" si="0"/>
        <v>1148.9700000000021</v>
      </c>
      <c r="F47" s="40" t="s">
        <v>136</v>
      </c>
      <c r="G47" s="5" t="s">
        <v>268</v>
      </c>
      <c r="H47" s="5"/>
    </row>
    <row r="48" spans="1:13" x14ac:dyDescent="0.25">
      <c r="A48" s="4">
        <v>40099</v>
      </c>
      <c r="B48" s="5"/>
      <c r="C48" s="5"/>
      <c r="D48" s="14">
        <v>-231.48</v>
      </c>
      <c r="E48" s="11">
        <f t="shared" si="0"/>
        <v>917.49000000000206</v>
      </c>
      <c r="F48" s="40" t="s">
        <v>136</v>
      </c>
      <c r="G48" s="5" t="s">
        <v>312</v>
      </c>
      <c r="H48" s="5"/>
    </row>
    <row r="49" spans="1:13" x14ac:dyDescent="0.25">
      <c r="A49" s="43">
        <v>39815</v>
      </c>
      <c r="B49" s="44"/>
      <c r="C49" s="44"/>
      <c r="D49" s="40">
        <v>10</v>
      </c>
      <c r="E49" s="11">
        <f t="shared" si="0"/>
        <v>927.49000000000206</v>
      </c>
      <c r="F49" s="40" t="s">
        <v>130</v>
      </c>
      <c r="G49" s="5" t="s">
        <v>86</v>
      </c>
      <c r="H49" s="40"/>
      <c r="M49" s="59">
        <f>SUM(D49:D106)</f>
        <v>32686.3</v>
      </c>
    </row>
    <row r="50" spans="1:13" x14ac:dyDescent="0.25">
      <c r="A50" s="43">
        <v>39815</v>
      </c>
      <c r="B50" s="44"/>
      <c r="C50" s="44"/>
      <c r="D50" s="40">
        <v>50</v>
      </c>
      <c r="E50" s="11">
        <f t="shared" si="0"/>
        <v>977.49000000000206</v>
      </c>
      <c r="F50" s="40" t="s">
        <v>130</v>
      </c>
      <c r="G50" s="5" t="s">
        <v>285</v>
      </c>
      <c r="H50" s="40"/>
    </row>
    <row r="51" spans="1:13" x14ac:dyDescent="0.25">
      <c r="A51" s="43">
        <v>39815</v>
      </c>
      <c r="B51" s="44"/>
      <c r="C51" s="44"/>
      <c r="D51" s="40">
        <v>30</v>
      </c>
      <c r="E51" s="11">
        <f t="shared" si="0"/>
        <v>1007.4900000000021</v>
      </c>
      <c r="F51" s="40" t="s">
        <v>130</v>
      </c>
      <c r="G51" s="5" t="s">
        <v>87</v>
      </c>
      <c r="H51" s="40"/>
    </row>
    <row r="52" spans="1:13" x14ac:dyDescent="0.25">
      <c r="A52" s="43">
        <v>39818</v>
      </c>
      <c r="B52" s="44"/>
      <c r="C52" s="44"/>
      <c r="D52" s="40">
        <v>25</v>
      </c>
      <c r="E52" s="11">
        <f t="shared" si="0"/>
        <v>1032.4900000000021</v>
      </c>
      <c r="F52" s="40" t="s">
        <v>130</v>
      </c>
      <c r="G52" s="5" t="s">
        <v>194</v>
      </c>
      <c r="H52" s="40"/>
    </row>
    <row r="53" spans="1:13" x14ac:dyDescent="0.25">
      <c r="A53" s="43">
        <v>39821</v>
      </c>
      <c r="B53" s="44"/>
      <c r="C53" s="44"/>
      <c r="D53" s="22">
        <v>60</v>
      </c>
      <c r="E53" s="11">
        <f t="shared" si="0"/>
        <v>1092.4900000000021</v>
      </c>
      <c r="F53" s="40" t="s">
        <v>130</v>
      </c>
      <c r="G53" s="5" t="s">
        <v>94</v>
      </c>
      <c r="H53" s="40"/>
    </row>
    <row r="54" spans="1:13" x14ac:dyDescent="0.25">
      <c r="A54" s="43">
        <v>39832</v>
      </c>
      <c r="B54" s="44"/>
      <c r="C54" s="44"/>
      <c r="D54" s="22">
        <v>50</v>
      </c>
      <c r="E54" s="11">
        <f t="shared" si="0"/>
        <v>1142.4900000000021</v>
      </c>
      <c r="F54" s="40" t="s">
        <v>130</v>
      </c>
      <c r="G54" s="5" t="s">
        <v>248</v>
      </c>
      <c r="H54" s="40"/>
    </row>
    <row r="55" spans="1:13" x14ac:dyDescent="0.25">
      <c r="A55" s="43">
        <v>39836</v>
      </c>
      <c r="B55" s="44"/>
      <c r="C55" s="44"/>
      <c r="D55" s="22">
        <v>50</v>
      </c>
      <c r="E55" s="11">
        <f t="shared" si="0"/>
        <v>1192.4900000000021</v>
      </c>
      <c r="F55" s="40" t="s">
        <v>130</v>
      </c>
      <c r="G55" s="5" t="s">
        <v>279</v>
      </c>
      <c r="H55" s="40"/>
    </row>
    <row r="56" spans="1:13" x14ac:dyDescent="0.25">
      <c r="A56" s="43">
        <v>39846</v>
      </c>
      <c r="B56" s="44"/>
      <c r="C56" s="44"/>
      <c r="D56" s="22">
        <v>10</v>
      </c>
      <c r="E56" s="11">
        <f t="shared" si="0"/>
        <v>1202.4900000000021</v>
      </c>
      <c r="F56" s="40" t="s">
        <v>130</v>
      </c>
      <c r="G56" s="5" t="s">
        <v>86</v>
      </c>
      <c r="H56" s="40"/>
    </row>
    <row r="57" spans="1:13" x14ac:dyDescent="0.25">
      <c r="A57" s="43">
        <v>39850</v>
      </c>
      <c r="B57" s="44"/>
      <c r="C57" s="44"/>
      <c r="D57" s="40">
        <v>50</v>
      </c>
      <c r="E57" s="11">
        <f t="shared" si="0"/>
        <v>1252.4900000000021</v>
      </c>
      <c r="F57" s="40" t="s">
        <v>130</v>
      </c>
      <c r="G57" s="5" t="s">
        <v>96</v>
      </c>
      <c r="H57" s="40"/>
    </row>
    <row r="58" spans="1:13" x14ac:dyDescent="0.25">
      <c r="A58" s="43">
        <v>39867</v>
      </c>
      <c r="B58" s="44"/>
      <c r="C58" s="44"/>
      <c r="D58" s="40">
        <v>40</v>
      </c>
      <c r="E58" s="11">
        <f t="shared" si="0"/>
        <v>1292.4900000000021</v>
      </c>
      <c r="F58" s="40" t="s">
        <v>130</v>
      </c>
      <c r="G58" s="5" t="s">
        <v>295</v>
      </c>
      <c r="H58" s="40"/>
    </row>
    <row r="59" spans="1:13" x14ac:dyDescent="0.25">
      <c r="A59" s="43">
        <v>39874</v>
      </c>
      <c r="B59" s="44"/>
      <c r="C59" s="44"/>
      <c r="D59" s="40">
        <v>10</v>
      </c>
      <c r="E59" s="11">
        <f t="shared" si="0"/>
        <v>1302.4900000000021</v>
      </c>
      <c r="F59" s="40" t="s">
        <v>130</v>
      </c>
      <c r="G59" s="5" t="s">
        <v>86</v>
      </c>
      <c r="H59" s="40"/>
    </row>
    <row r="60" spans="1:13" x14ac:dyDescent="0.25">
      <c r="A60" s="43">
        <v>39874</v>
      </c>
      <c r="B60" s="44"/>
      <c r="C60" s="44"/>
      <c r="D60" s="40">
        <v>1275</v>
      </c>
      <c r="E60" s="11">
        <f t="shared" si="0"/>
        <v>2577.4900000000021</v>
      </c>
      <c r="F60" s="40" t="s">
        <v>130</v>
      </c>
      <c r="G60" s="5" t="s">
        <v>296</v>
      </c>
      <c r="H60" s="40"/>
    </row>
    <row r="61" spans="1:13" x14ac:dyDescent="0.25">
      <c r="A61" s="43">
        <v>39890</v>
      </c>
      <c r="B61" s="44"/>
      <c r="C61" s="44"/>
      <c r="D61" s="40">
        <v>50</v>
      </c>
      <c r="E61" s="11">
        <f t="shared" si="0"/>
        <v>2627.4900000000021</v>
      </c>
      <c r="F61" s="40" t="s">
        <v>130</v>
      </c>
      <c r="G61" s="5" t="s">
        <v>113</v>
      </c>
      <c r="H61" s="40"/>
    </row>
    <row r="62" spans="1:13" x14ac:dyDescent="0.25">
      <c r="A62" s="2">
        <v>39897</v>
      </c>
      <c r="D62" s="8">
        <v>30</v>
      </c>
      <c r="E62" s="11">
        <f t="shared" si="0"/>
        <v>2657.4900000000021</v>
      </c>
      <c r="F62" s="8" t="s">
        <v>130</v>
      </c>
      <c r="G62" s="5" t="s">
        <v>90</v>
      </c>
      <c r="H62" s="40"/>
    </row>
    <row r="63" spans="1:13" x14ac:dyDescent="0.25">
      <c r="A63" s="2">
        <v>39904</v>
      </c>
      <c r="D63" s="8">
        <v>10</v>
      </c>
      <c r="E63" s="11">
        <f t="shared" si="0"/>
        <v>2667.4900000000021</v>
      </c>
      <c r="F63" s="8" t="s">
        <v>130</v>
      </c>
      <c r="G63" s="5" t="s">
        <v>86</v>
      </c>
      <c r="H63" s="40"/>
    </row>
    <row r="64" spans="1:13" x14ac:dyDescent="0.25">
      <c r="A64" s="4">
        <v>39917</v>
      </c>
      <c r="B64" s="5"/>
      <c r="C64" s="5"/>
      <c r="D64" s="22">
        <v>25</v>
      </c>
      <c r="E64" s="11">
        <f t="shared" si="0"/>
        <v>2692.4900000000021</v>
      </c>
      <c r="F64" s="40" t="s">
        <v>130</v>
      </c>
      <c r="G64" s="6" t="s">
        <v>287</v>
      </c>
      <c r="H64" s="40"/>
    </row>
    <row r="65" spans="1:8" x14ac:dyDescent="0.25">
      <c r="A65" s="4">
        <v>39924</v>
      </c>
      <c r="B65" s="5"/>
      <c r="C65" s="5"/>
      <c r="D65" s="40">
        <v>2750</v>
      </c>
      <c r="E65" s="11">
        <f t="shared" si="0"/>
        <v>5442.4900000000016</v>
      </c>
      <c r="F65" s="40" t="s">
        <v>130</v>
      </c>
      <c r="G65" s="6" t="s">
        <v>288</v>
      </c>
      <c r="H65" s="40"/>
    </row>
    <row r="66" spans="1:8" x14ac:dyDescent="0.25">
      <c r="A66" s="4">
        <v>39926</v>
      </c>
      <c r="B66" s="5"/>
      <c r="C66" s="5"/>
      <c r="D66" s="40">
        <v>800</v>
      </c>
      <c r="E66" s="11">
        <f t="shared" si="0"/>
        <v>6242.4900000000016</v>
      </c>
      <c r="F66" s="40" t="s">
        <v>130</v>
      </c>
      <c r="G66" s="6" t="s">
        <v>301</v>
      </c>
      <c r="H66" s="40"/>
    </row>
    <row r="67" spans="1:8" x14ac:dyDescent="0.25">
      <c r="A67" s="4">
        <v>39933</v>
      </c>
      <c r="B67" s="5"/>
      <c r="C67" s="5"/>
      <c r="D67" s="22">
        <v>1000</v>
      </c>
      <c r="E67" s="11">
        <f t="shared" si="0"/>
        <v>7242.4900000000016</v>
      </c>
      <c r="F67" s="40" t="s">
        <v>130</v>
      </c>
      <c r="G67" s="6" t="s">
        <v>220</v>
      </c>
      <c r="H67" s="40"/>
    </row>
    <row r="68" spans="1:8" x14ac:dyDescent="0.25">
      <c r="A68" s="4">
        <v>39937</v>
      </c>
      <c r="B68" s="5"/>
      <c r="C68" s="5"/>
      <c r="D68" s="22">
        <v>10</v>
      </c>
      <c r="E68" s="11">
        <f t="shared" ref="E68:E129" si="1">E67+D68</f>
        <v>7252.4900000000016</v>
      </c>
      <c r="F68" s="40" t="s">
        <v>130</v>
      </c>
      <c r="G68" s="6" t="s">
        <v>86</v>
      </c>
      <c r="H68" s="40"/>
    </row>
    <row r="69" spans="1:8" x14ac:dyDescent="0.25">
      <c r="A69" s="4">
        <v>39951</v>
      </c>
      <c r="B69" s="5"/>
      <c r="C69" s="5"/>
      <c r="D69" s="22">
        <v>50</v>
      </c>
      <c r="E69" s="11">
        <f t="shared" si="1"/>
        <v>7302.4900000000016</v>
      </c>
      <c r="F69" s="40" t="s">
        <v>130</v>
      </c>
      <c r="G69" s="6" t="s">
        <v>290</v>
      </c>
      <c r="H69" s="40"/>
    </row>
    <row r="70" spans="1:8" x14ac:dyDescent="0.25">
      <c r="A70" s="4">
        <v>39958</v>
      </c>
      <c r="B70" s="5"/>
      <c r="C70" s="5"/>
      <c r="D70" s="22">
        <v>4000</v>
      </c>
      <c r="E70" s="11">
        <f t="shared" si="1"/>
        <v>11302.490000000002</v>
      </c>
      <c r="F70" s="40" t="s">
        <v>130</v>
      </c>
      <c r="G70" s="6" t="s">
        <v>291</v>
      </c>
      <c r="H70" s="40"/>
    </row>
    <row r="71" spans="1:8" x14ac:dyDescent="0.25">
      <c r="A71" s="4">
        <v>39965</v>
      </c>
      <c r="B71" s="5"/>
      <c r="C71" s="5"/>
      <c r="D71" s="22">
        <v>10</v>
      </c>
      <c r="E71" s="11">
        <f t="shared" si="1"/>
        <v>11312.490000000002</v>
      </c>
      <c r="F71" s="8" t="s">
        <v>130</v>
      </c>
      <c r="G71" s="6" t="s">
        <v>86</v>
      </c>
      <c r="H71" s="5"/>
    </row>
    <row r="72" spans="1:8" x14ac:dyDescent="0.25">
      <c r="A72" s="4">
        <v>39988</v>
      </c>
      <c r="B72" s="5"/>
      <c r="C72" s="5"/>
      <c r="D72" s="22">
        <v>500</v>
      </c>
      <c r="E72" s="11">
        <f t="shared" si="1"/>
        <v>11812.490000000002</v>
      </c>
      <c r="F72" s="40" t="s">
        <v>130</v>
      </c>
      <c r="G72" s="6" t="s">
        <v>292</v>
      </c>
      <c r="H72" s="5"/>
    </row>
    <row r="73" spans="1:8" x14ac:dyDescent="0.25">
      <c r="A73" s="4">
        <v>39988</v>
      </c>
      <c r="B73" s="5"/>
      <c r="C73" s="5"/>
      <c r="D73" s="22">
        <v>1000</v>
      </c>
      <c r="E73" s="11">
        <f t="shared" si="1"/>
        <v>12812.490000000002</v>
      </c>
      <c r="F73" s="40" t="s">
        <v>130</v>
      </c>
      <c r="G73" s="6" t="s">
        <v>293</v>
      </c>
      <c r="H73" s="5"/>
    </row>
    <row r="74" spans="1:8" x14ac:dyDescent="0.25">
      <c r="A74" s="4">
        <v>39993</v>
      </c>
      <c r="B74" s="5"/>
      <c r="C74" s="5"/>
      <c r="D74" s="22">
        <v>50</v>
      </c>
      <c r="E74" s="11">
        <f t="shared" si="1"/>
        <v>12862.490000000002</v>
      </c>
      <c r="F74" s="40" t="s">
        <v>130</v>
      </c>
      <c r="G74" s="6" t="s">
        <v>81</v>
      </c>
      <c r="H74" s="5"/>
    </row>
    <row r="75" spans="1:8" x14ac:dyDescent="0.25">
      <c r="A75" s="4">
        <v>39995</v>
      </c>
      <c r="B75" s="5"/>
      <c r="C75" s="5"/>
      <c r="D75" s="22">
        <v>50</v>
      </c>
      <c r="E75" s="11">
        <f t="shared" si="1"/>
        <v>12912.490000000002</v>
      </c>
      <c r="F75" s="40" t="s">
        <v>130</v>
      </c>
      <c r="G75" s="6" t="s">
        <v>282</v>
      </c>
      <c r="H75" s="5"/>
    </row>
    <row r="76" spans="1:8" x14ac:dyDescent="0.25">
      <c r="A76" s="4">
        <v>39995</v>
      </c>
      <c r="B76" s="5"/>
      <c r="C76" s="5"/>
      <c r="D76" s="22">
        <v>10</v>
      </c>
      <c r="E76" s="11">
        <f t="shared" si="1"/>
        <v>12922.490000000002</v>
      </c>
      <c r="F76" s="40" t="s">
        <v>130</v>
      </c>
      <c r="G76" s="6" t="s">
        <v>86</v>
      </c>
      <c r="H76" s="5"/>
    </row>
    <row r="77" spans="1:8" x14ac:dyDescent="0.25">
      <c r="A77" s="4">
        <v>40007</v>
      </c>
      <c r="B77" s="5"/>
      <c r="C77" s="5"/>
      <c r="D77" s="22">
        <v>25</v>
      </c>
      <c r="E77" s="11">
        <f t="shared" si="1"/>
        <v>12947.490000000002</v>
      </c>
      <c r="F77" s="40" t="s">
        <v>130</v>
      </c>
      <c r="G77" s="6" t="s">
        <v>304</v>
      </c>
      <c r="H77" s="5"/>
    </row>
    <row r="78" spans="1:8" x14ac:dyDescent="0.25">
      <c r="A78" s="4">
        <v>40008</v>
      </c>
      <c r="B78" s="5"/>
      <c r="C78" s="5"/>
      <c r="D78" s="8">
        <v>2590.5</v>
      </c>
      <c r="E78" s="11">
        <f t="shared" si="1"/>
        <v>15537.990000000002</v>
      </c>
      <c r="F78" s="40" t="s">
        <v>130</v>
      </c>
      <c r="G78" s="6" t="s">
        <v>182</v>
      </c>
      <c r="H78" s="5"/>
    </row>
    <row r="79" spans="1:8" x14ac:dyDescent="0.25">
      <c r="A79" s="4">
        <v>40008</v>
      </c>
      <c r="B79" s="5"/>
      <c r="C79" s="5"/>
      <c r="D79" s="8">
        <v>1000</v>
      </c>
      <c r="E79" s="11">
        <f t="shared" si="1"/>
        <v>16537.990000000002</v>
      </c>
      <c r="F79" s="40" t="s">
        <v>130</v>
      </c>
      <c r="G79" s="6" t="s">
        <v>182</v>
      </c>
      <c r="H79" s="5"/>
    </row>
    <row r="80" spans="1:8" x14ac:dyDescent="0.25">
      <c r="A80" s="4">
        <v>40009</v>
      </c>
      <c r="B80" s="5"/>
      <c r="C80" s="5"/>
      <c r="D80" s="8">
        <v>11300</v>
      </c>
      <c r="E80" s="11">
        <f t="shared" si="1"/>
        <v>27837.99</v>
      </c>
      <c r="F80" s="40" t="s">
        <v>130</v>
      </c>
      <c r="G80" s="6" t="s">
        <v>305</v>
      </c>
      <c r="H80" s="5"/>
    </row>
    <row r="81" spans="1:8" x14ac:dyDescent="0.25">
      <c r="A81" s="4">
        <v>40011</v>
      </c>
      <c r="B81" s="5"/>
      <c r="C81" s="5"/>
      <c r="D81" s="8">
        <v>400</v>
      </c>
      <c r="E81" s="11">
        <f t="shared" si="1"/>
        <v>28237.99</v>
      </c>
      <c r="F81" s="40" t="s">
        <v>130</v>
      </c>
      <c r="G81" s="6" t="s">
        <v>306</v>
      </c>
      <c r="H81" s="5"/>
    </row>
    <row r="82" spans="1:8" x14ac:dyDescent="0.25">
      <c r="A82" s="4">
        <v>40017</v>
      </c>
      <c r="B82" s="5"/>
      <c r="C82" s="5"/>
      <c r="D82" s="8">
        <v>75</v>
      </c>
      <c r="E82" s="11">
        <f t="shared" si="1"/>
        <v>28312.99</v>
      </c>
      <c r="F82" s="40" t="s">
        <v>130</v>
      </c>
      <c r="G82" s="5" t="s">
        <v>307</v>
      </c>
      <c r="H82" s="5"/>
    </row>
    <row r="83" spans="1:8" x14ac:dyDescent="0.25">
      <c r="A83" s="4">
        <v>40017</v>
      </c>
      <c r="B83" s="5"/>
      <c r="C83" s="5"/>
      <c r="D83" s="8">
        <v>495</v>
      </c>
      <c r="E83" s="11">
        <f t="shared" si="1"/>
        <v>28807.99</v>
      </c>
      <c r="F83" s="40" t="s">
        <v>130</v>
      </c>
      <c r="G83" s="5" t="s">
        <v>308</v>
      </c>
      <c r="H83" s="5"/>
    </row>
    <row r="84" spans="1:8" x14ac:dyDescent="0.25">
      <c r="A84" s="4">
        <v>40018</v>
      </c>
      <c r="B84" s="5"/>
      <c r="C84" s="5"/>
      <c r="D84" s="8">
        <v>65.8</v>
      </c>
      <c r="E84" s="11">
        <f t="shared" si="1"/>
        <v>28873.79</v>
      </c>
      <c r="F84" s="40" t="s">
        <v>130</v>
      </c>
      <c r="G84" s="5" t="s">
        <v>308</v>
      </c>
      <c r="H84" s="5"/>
    </row>
    <row r="85" spans="1:8" x14ac:dyDescent="0.25">
      <c r="A85" s="4">
        <v>40024</v>
      </c>
      <c r="B85" s="5"/>
      <c r="C85" s="5"/>
      <c r="D85" s="8">
        <v>15</v>
      </c>
      <c r="E85" s="11">
        <f t="shared" si="1"/>
        <v>28888.79</v>
      </c>
      <c r="F85" s="40" t="s">
        <v>130</v>
      </c>
      <c r="G85" s="5" t="s">
        <v>182</v>
      </c>
      <c r="H85" s="5"/>
    </row>
    <row r="86" spans="1:8" x14ac:dyDescent="0.25">
      <c r="A86" s="4">
        <v>40028</v>
      </c>
      <c r="B86" s="5"/>
      <c r="C86" s="5"/>
      <c r="D86" s="8">
        <v>10</v>
      </c>
      <c r="E86" s="11">
        <f t="shared" si="1"/>
        <v>28898.79</v>
      </c>
      <c r="F86" s="40" t="s">
        <v>130</v>
      </c>
      <c r="G86" s="5" t="s">
        <v>86</v>
      </c>
      <c r="H86" s="5"/>
    </row>
    <row r="87" spans="1:8" x14ac:dyDescent="0.25">
      <c r="A87" s="4">
        <v>40032</v>
      </c>
      <c r="B87" s="5"/>
      <c r="C87" s="5"/>
      <c r="D87" s="8">
        <v>70</v>
      </c>
      <c r="E87" s="11">
        <f t="shared" si="1"/>
        <v>28968.79</v>
      </c>
      <c r="F87" s="40" t="s">
        <v>130</v>
      </c>
      <c r="G87" s="5" t="s">
        <v>309</v>
      </c>
      <c r="H87" s="5"/>
    </row>
    <row r="88" spans="1:8" x14ac:dyDescent="0.25">
      <c r="A88" s="4">
        <v>40042</v>
      </c>
      <c r="B88" s="5"/>
      <c r="C88" s="5"/>
      <c r="D88" s="42">
        <v>25</v>
      </c>
      <c r="E88" s="11">
        <f t="shared" si="1"/>
        <v>28993.79</v>
      </c>
      <c r="F88" s="40" t="s">
        <v>130</v>
      </c>
      <c r="G88" s="5" t="s">
        <v>110</v>
      </c>
      <c r="H88" s="5"/>
    </row>
    <row r="89" spans="1:8" x14ac:dyDescent="0.25">
      <c r="A89" s="4">
        <v>40057</v>
      </c>
      <c r="B89" s="5"/>
      <c r="C89" s="5"/>
      <c r="D89" s="42">
        <v>10</v>
      </c>
      <c r="E89" s="11">
        <f t="shared" si="1"/>
        <v>29003.79</v>
      </c>
      <c r="F89" s="40" t="s">
        <v>130</v>
      </c>
      <c r="G89" s="5" t="s">
        <v>86</v>
      </c>
      <c r="H89" s="5"/>
    </row>
    <row r="90" spans="1:8" x14ac:dyDescent="0.25">
      <c r="A90" s="4">
        <v>40087</v>
      </c>
      <c r="B90" s="5"/>
      <c r="C90" s="5"/>
      <c r="D90" s="42">
        <v>10</v>
      </c>
      <c r="E90" s="11">
        <f t="shared" si="1"/>
        <v>29013.79</v>
      </c>
      <c r="F90" s="40" t="s">
        <v>130</v>
      </c>
      <c r="G90" s="5" t="s">
        <v>86</v>
      </c>
      <c r="H90" s="5"/>
    </row>
    <row r="91" spans="1:8" x14ac:dyDescent="0.25">
      <c r="A91" s="4">
        <v>40092</v>
      </c>
      <c r="B91" s="5"/>
      <c r="C91" s="5"/>
      <c r="D91" s="42">
        <v>2000</v>
      </c>
      <c r="E91" s="11">
        <f t="shared" si="1"/>
        <v>31013.79</v>
      </c>
      <c r="F91" s="40" t="s">
        <v>130</v>
      </c>
      <c r="G91" s="5" t="s">
        <v>311</v>
      </c>
      <c r="H91" s="5"/>
    </row>
    <row r="92" spans="1:8" x14ac:dyDescent="0.25">
      <c r="A92" s="4">
        <v>40110</v>
      </c>
      <c r="B92" s="5"/>
      <c r="C92" s="5"/>
      <c r="D92" s="55">
        <v>25</v>
      </c>
      <c r="E92" s="11">
        <f t="shared" si="1"/>
        <v>31038.79</v>
      </c>
      <c r="F92" s="40" t="s">
        <v>130</v>
      </c>
      <c r="G92" s="5" t="s">
        <v>110</v>
      </c>
      <c r="H92" s="5"/>
    </row>
    <row r="93" spans="1:8" x14ac:dyDescent="0.25">
      <c r="A93" s="4">
        <v>40119</v>
      </c>
      <c r="B93" s="5"/>
      <c r="C93" s="5"/>
      <c r="D93" s="55">
        <v>10</v>
      </c>
      <c r="E93" s="11">
        <f t="shared" si="1"/>
        <v>31048.79</v>
      </c>
      <c r="F93" s="40" t="s">
        <v>130</v>
      </c>
      <c r="G93" s="5" t="s">
        <v>86</v>
      </c>
      <c r="H93" s="5"/>
    </row>
    <row r="94" spans="1:8" x14ac:dyDescent="0.25">
      <c r="A94" s="4">
        <v>40126</v>
      </c>
      <c r="B94" s="5"/>
      <c r="C94" s="5"/>
      <c r="D94" s="55">
        <v>50</v>
      </c>
      <c r="E94" s="11">
        <f t="shared" si="1"/>
        <v>31098.79</v>
      </c>
      <c r="F94" s="40" t="s">
        <v>130</v>
      </c>
      <c r="G94" s="5" t="s">
        <v>74</v>
      </c>
      <c r="H94" s="5"/>
    </row>
    <row r="95" spans="1:8" x14ac:dyDescent="0.25">
      <c r="A95" s="4">
        <v>40133</v>
      </c>
      <c r="B95" s="5"/>
      <c r="C95" s="5"/>
      <c r="D95" s="55">
        <v>500</v>
      </c>
      <c r="E95" s="11">
        <f t="shared" si="1"/>
        <v>31598.79</v>
      </c>
      <c r="F95" s="40" t="s">
        <v>130</v>
      </c>
      <c r="G95" s="5" t="s">
        <v>313</v>
      </c>
      <c r="H95" s="5"/>
    </row>
    <row r="96" spans="1:8" x14ac:dyDescent="0.25">
      <c r="A96" s="4">
        <v>40147</v>
      </c>
      <c r="B96" s="5"/>
      <c r="C96" s="5"/>
      <c r="D96" s="55">
        <v>75</v>
      </c>
      <c r="E96" s="11">
        <f t="shared" si="1"/>
        <v>31673.79</v>
      </c>
      <c r="F96" s="40" t="s">
        <v>130</v>
      </c>
      <c r="G96" s="5" t="s">
        <v>314</v>
      </c>
      <c r="H96" s="5"/>
    </row>
    <row r="97" spans="1:12" customFormat="1" x14ac:dyDescent="0.25">
      <c r="A97" s="4">
        <v>40148</v>
      </c>
      <c r="B97" s="5"/>
      <c r="C97" s="5"/>
      <c r="D97" s="55">
        <v>100</v>
      </c>
      <c r="E97" s="11">
        <f t="shared" si="1"/>
        <v>31773.79</v>
      </c>
      <c r="F97" s="40" t="s">
        <v>130</v>
      </c>
      <c r="G97" s="5" t="s">
        <v>315</v>
      </c>
      <c r="H97" s="5"/>
      <c r="L97" s="59"/>
    </row>
    <row r="98" spans="1:12" customFormat="1" x14ac:dyDescent="0.25">
      <c r="A98" s="4">
        <v>40148</v>
      </c>
      <c r="B98" s="5"/>
      <c r="C98" s="5"/>
      <c r="D98" s="55">
        <v>10</v>
      </c>
      <c r="E98" s="11">
        <f t="shared" si="1"/>
        <v>31783.79</v>
      </c>
      <c r="F98" s="40" t="s">
        <v>130</v>
      </c>
      <c r="G98" s="5" t="s">
        <v>86</v>
      </c>
      <c r="H98" s="5"/>
      <c r="L98" s="59"/>
    </row>
    <row r="99" spans="1:12" customFormat="1" x14ac:dyDescent="0.25">
      <c r="A99" s="4">
        <v>40155</v>
      </c>
      <c r="B99" s="5"/>
      <c r="C99" s="5"/>
      <c r="D99" s="55">
        <v>35</v>
      </c>
      <c r="E99" s="11">
        <f t="shared" si="1"/>
        <v>31818.79</v>
      </c>
      <c r="F99" s="40" t="s">
        <v>130</v>
      </c>
      <c r="G99" s="5" t="s">
        <v>249</v>
      </c>
      <c r="H99" s="5"/>
      <c r="L99" s="59"/>
    </row>
    <row r="100" spans="1:12" customFormat="1" x14ac:dyDescent="0.25">
      <c r="A100" s="4">
        <v>40169</v>
      </c>
      <c r="B100" s="5"/>
      <c r="C100" s="5"/>
      <c r="D100" s="55">
        <v>625</v>
      </c>
      <c r="E100" s="11">
        <f t="shared" si="1"/>
        <v>32443.79</v>
      </c>
      <c r="F100" s="40" t="s">
        <v>130</v>
      </c>
      <c r="G100" s="5" t="s">
        <v>316</v>
      </c>
      <c r="H100" s="5"/>
      <c r="L100" s="59"/>
    </row>
    <row r="101" spans="1:12" customFormat="1" x14ac:dyDescent="0.25">
      <c r="A101" s="4">
        <v>40169</v>
      </c>
      <c r="B101" s="5"/>
      <c r="C101" s="5"/>
      <c r="D101" s="55">
        <v>50</v>
      </c>
      <c r="E101" s="11">
        <f t="shared" si="1"/>
        <v>32493.79</v>
      </c>
      <c r="F101" s="40" t="s">
        <v>130</v>
      </c>
      <c r="G101" s="5" t="s">
        <v>319</v>
      </c>
      <c r="H101" s="5"/>
      <c r="L101" s="59"/>
    </row>
    <row r="102" spans="1:12" customFormat="1" x14ac:dyDescent="0.25">
      <c r="A102" s="4">
        <v>40175</v>
      </c>
      <c r="B102" s="5"/>
      <c r="C102" s="5"/>
      <c r="D102" s="55">
        <v>400</v>
      </c>
      <c r="E102" s="11">
        <f t="shared" si="1"/>
        <v>32893.79</v>
      </c>
      <c r="F102" s="40" t="s">
        <v>130</v>
      </c>
      <c r="G102" s="5" t="s">
        <v>320</v>
      </c>
      <c r="H102" s="5"/>
      <c r="L102" s="59"/>
    </row>
    <row r="103" spans="1:12" customFormat="1" x14ac:dyDescent="0.25">
      <c r="A103" s="4">
        <v>40175</v>
      </c>
      <c r="B103" s="5"/>
      <c r="C103" s="5"/>
      <c r="D103" s="55">
        <v>200</v>
      </c>
      <c r="E103" s="11">
        <f t="shared" si="1"/>
        <v>33093.79</v>
      </c>
      <c r="F103" s="40" t="s">
        <v>130</v>
      </c>
      <c r="G103" s="5" t="s">
        <v>321</v>
      </c>
      <c r="H103" s="5"/>
      <c r="L103" s="59"/>
    </row>
    <row r="104" spans="1:12" customFormat="1" x14ac:dyDescent="0.25">
      <c r="A104" s="43">
        <v>40175</v>
      </c>
      <c r="B104" s="44"/>
      <c r="C104" s="44"/>
      <c r="D104" s="40">
        <v>350</v>
      </c>
      <c r="E104" s="11">
        <f t="shared" si="1"/>
        <v>33443.79</v>
      </c>
      <c r="F104" s="40" t="s">
        <v>130</v>
      </c>
      <c r="G104" s="5" t="s">
        <v>244</v>
      </c>
      <c r="H104" s="40"/>
      <c r="L104" s="59"/>
    </row>
    <row r="105" spans="1:12" customFormat="1" x14ac:dyDescent="0.25">
      <c r="A105" s="43">
        <v>40175</v>
      </c>
      <c r="B105" s="44"/>
      <c r="C105" s="44"/>
      <c r="D105" s="40">
        <v>150</v>
      </c>
      <c r="E105" s="11">
        <f t="shared" si="1"/>
        <v>33593.79</v>
      </c>
      <c r="F105" s="40" t="s">
        <v>130</v>
      </c>
      <c r="G105" s="5" t="s">
        <v>244</v>
      </c>
      <c r="H105" s="40"/>
      <c r="L105" s="59"/>
    </row>
    <row r="106" spans="1:12" customFormat="1" x14ac:dyDescent="0.25">
      <c r="A106" s="43">
        <v>40178</v>
      </c>
      <c r="B106" s="44"/>
      <c r="C106" s="44"/>
      <c r="D106" s="40">
        <v>10</v>
      </c>
      <c r="E106" s="11">
        <f t="shared" si="1"/>
        <v>33603.79</v>
      </c>
      <c r="F106" s="40" t="s">
        <v>130</v>
      </c>
      <c r="G106" s="5" t="s">
        <v>315</v>
      </c>
      <c r="H106" s="40"/>
      <c r="L106" s="59"/>
    </row>
    <row r="107" spans="1:12" customFormat="1" x14ac:dyDescent="0.25">
      <c r="A107" s="43">
        <v>39818</v>
      </c>
      <c r="B107" s="44"/>
      <c r="C107" s="44"/>
      <c r="D107" s="41">
        <v>-15.5</v>
      </c>
      <c r="E107" s="11">
        <f t="shared" si="1"/>
        <v>33588.29</v>
      </c>
      <c r="F107" s="40" t="s">
        <v>137</v>
      </c>
      <c r="G107" s="5" t="s">
        <v>18</v>
      </c>
      <c r="H107" s="40"/>
      <c r="L107" s="59">
        <f>SUM(D107:D119)</f>
        <v>-201.5</v>
      </c>
    </row>
    <row r="108" spans="1:12" customFormat="1" x14ac:dyDescent="0.25">
      <c r="A108" s="43">
        <v>39856</v>
      </c>
      <c r="B108" s="44"/>
      <c r="C108" s="44"/>
      <c r="D108" s="41">
        <v>-15.5</v>
      </c>
      <c r="E108" s="11">
        <f t="shared" si="1"/>
        <v>33572.79</v>
      </c>
      <c r="F108" s="40" t="s">
        <v>137</v>
      </c>
      <c r="G108" s="5" t="s">
        <v>18</v>
      </c>
      <c r="H108" s="40"/>
      <c r="L108" s="59"/>
    </row>
    <row r="109" spans="1:12" customFormat="1" x14ac:dyDescent="0.25">
      <c r="A109" s="4">
        <v>39889</v>
      </c>
      <c r="B109" s="5"/>
      <c r="C109" s="5"/>
      <c r="D109" s="41">
        <v>-15.5</v>
      </c>
      <c r="E109" s="11">
        <f t="shared" si="1"/>
        <v>33557.29</v>
      </c>
      <c r="F109" s="8" t="s">
        <v>137</v>
      </c>
      <c r="G109" s="6" t="s">
        <v>18</v>
      </c>
      <c r="H109" s="5"/>
      <c r="L109" s="59"/>
    </row>
    <row r="110" spans="1:12" customFormat="1" x14ac:dyDescent="0.25">
      <c r="A110" s="4">
        <v>39923</v>
      </c>
      <c r="B110" s="5"/>
      <c r="C110" s="5"/>
      <c r="D110" s="41">
        <v>-15.5</v>
      </c>
      <c r="E110" s="11">
        <f t="shared" si="1"/>
        <v>33541.79</v>
      </c>
      <c r="F110" s="40" t="s">
        <v>137</v>
      </c>
      <c r="G110" s="6" t="s">
        <v>18</v>
      </c>
      <c r="H110" s="40"/>
      <c r="L110" s="59"/>
    </row>
    <row r="111" spans="1:12" customFormat="1" x14ac:dyDescent="0.25">
      <c r="A111" s="4">
        <v>39958</v>
      </c>
      <c r="B111" s="5"/>
      <c r="C111" s="5"/>
      <c r="D111" s="41">
        <v>-15.5</v>
      </c>
      <c r="E111" s="11">
        <f t="shared" si="1"/>
        <v>33526.29</v>
      </c>
      <c r="F111" s="8" t="s">
        <v>137</v>
      </c>
      <c r="G111" s="6" t="s">
        <v>18</v>
      </c>
      <c r="H111" s="5"/>
      <c r="L111" s="59"/>
    </row>
    <row r="112" spans="1:12" customFormat="1" x14ac:dyDescent="0.25">
      <c r="A112" s="4">
        <v>39961</v>
      </c>
      <c r="B112" s="5"/>
      <c r="C112" s="5"/>
      <c r="D112" s="41">
        <v>-15.5</v>
      </c>
      <c r="E112" s="11">
        <f t="shared" si="1"/>
        <v>33510.79</v>
      </c>
      <c r="F112" s="8" t="s">
        <v>137</v>
      </c>
      <c r="G112" s="6" t="s">
        <v>18</v>
      </c>
      <c r="H112" s="5"/>
      <c r="L112" s="59"/>
    </row>
    <row r="113" spans="1:12" customFormat="1" x14ac:dyDescent="0.25">
      <c r="A113" s="4">
        <v>40010</v>
      </c>
      <c r="B113" s="5"/>
      <c r="C113" s="5"/>
      <c r="D113" s="14">
        <v>-15.5</v>
      </c>
      <c r="E113" s="11">
        <f t="shared" si="1"/>
        <v>33495.29</v>
      </c>
      <c r="F113" s="8" t="s">
        <v>137</v>
      </c>
      <c r="G113" s="6" t="s">
        <v>18</v>
      </c>
      <c r="L113" s="59"/>
    </row>
    <row r="114" spans="1:12" customFormat="1" x14ac:dyDescent="0.25">
      <c r="A114" s="4">
        <v>40035</v>
      </c>
      <c r="B114" s="5"/>
      <c r="C114" s="5"/>
      <c r="D114" s="14">
        <v>-15.5</v>
      </c>
      <c r="E114" s="11">
        <f t="shared" si="1"/>
        <v>33479.79</v>
      </c>
      <c r="F114" s="40" t="s">
        <v>137</v>
      </c>
      <c r="G114" s="5" t="s">
        <v>18</v>
      </c>
      <c r="H114" s="5"/>
      <c r="L114" s="59"/>
    </row>
    <row r="115" spans="1:12" customFormat="1" x14ac:dyDescent="0.25">
      <c r="A115" s="4">
        <v>40070</v>
      </c>
      <c r="B115" s="5"/>
      <c r="C115" s="5"/>
      <c r="D115" s="14">
        <v>-15.5</v>
      </c>
      <c r="E115" s="11">
        <f t="shared" si="1"/>
        <v>33464.29</v>
      </c>
      <c r="F115" s="40" t="s">
        <v>137</v>
      </c>
      <c r="G115" s="5" t="s">
        <v>18</v>
      </c>
      <c r="H115" s="5"/>
      <c r="L115" s="59"/>
    </row>
    <row r="116" spans="1:12" customFormat="1" x14ac:dyDescent="0.25">
      <c r="A116" s="4">
        <v>40074</v>
      </c>
      <c r="B116" s="5"/>
      <c r="C116" s="5"/>
      <c r="D116" s="14">
        <v>-15.5</v>
      </c>
      <c r="E116" s="11">
        <f t="shared" si="1"/>
        <v>33448.79</v>
      </c>
      <c r="F116" s="40" t="s">
        <v>137</v>
      </c>
      <c r="G116" s="5" t="s">
        <v>18</v>
      </c>
      <c r="H116" s="5"/>
      <c r="L116" s="59"/>
    </row>
    <row r="117" spans="1:12" customFormat="1" x14ac:dyDescent="0.25">
      <c r="A117" s="4">
        <v>40094</v>
      </c>
      <c r="B117" s="5"/>
      <c r="C117" s="5"/>
      <c r="D117" s="14">
        <v>-15.5</v>
      </c>
      <c r="E117" s="11">
        <f t="shared" si="1"/>
        <v>33433.29</v>
      </c>
      <c r="F117" s="40" t="s">
        <v>137</v>
      </c>
      <c r="G117" s="5" t="s">
        <v>18</v>
      </c>
      <c r="H117" s="5"/>
      <c r="L117" s="59"/>
    </row>
    <row r="118" spans="1:12" customFormat="1" x14ac:dyDescent="0.25">
      <c r="A118" s="4">
        <v>40099</v>
      </c>
      <c r="B118" s="5"/>
      <c r="C118" s="5"/>
      <c r="D118" s="14">
        <v>-15.5</v>
      </c>
      <c r="E118" s="11">
        <f t="shared" si="1"/>
        <v>33417.79</v>
      </c>
      <c r="F118" s="40" t="s">
        <v>137</v>
      </c>
      <c r="G118" s="5" t="s">
        <v>18</v>
      </c>
      <c r="H118" s="5"/>
      <c r="L118" s="59"/>
    </row>
    <row r="119" spans="1:12" customFormat="1" x14ac:dyDescent="0.25">
      <c r="A119" s="4">
        <v>40116</v>
      </c>
      <c r="B119" s="5"/>
      <c r="C119" s="5"/>
      <c r="D119" s="56">
        <v>-15.5</v>
      </c>
      <c r="E119" s="11">
        <f t="shared" si="1"/>
        <v>33402.29</v>
      </c>
      <c r="F119" s="40" t="s">
        <v>137</v>
      </c>
      <c r="G119" s="5" t="s">
        <v>18</v>
      </c>
      <c r="H119" s="5"/>
      <c r="L119" s="59"/>
    </row>
    <row r="120" spans="1:12" customFormat="1" x14ac:dyDescent="0.25">
      <c r="A120" s="4">
        <v>39918</v>
      </c>
      <c r="B120" s="5"/>
      <c r="C120" s="5"/>
      <c r="D120" s="41">
        <v>-212</v>
      </c>
      <c r="E120" s="11">
        <f t="shared" si="1"/>
        <v>33190.29</v>
      </c>
      <c r="F120" s="40" t="s">
        <v>298</v>
      </c>
      <c r="G120" s="6" t="s">
        <v>299</v>
      </c>
      <c r="H120" s="40"/>
      <c r="L120" s="59">
        <f>D120</f>
        <v>-212</v>
      </c>
    </row>
    <row r="121" spans="1:12" customFormat="1" x14ac:dyDescent="0.25">
      <c r="A121" s="43">
        <v>39818</v>
      </c>
      <c r="B121" s="44"/>
      <c r="C121" s="44"/>
      <c r="D121" s="41">
        <v>-2380.9499999999998</v>
      </c>
      <c r="E121" s="11">
        <f t="shared" si="1"/>
        <v>30809.34</v>
      </c>
      <c r="F121" s="40" t="s">
        <v>134</v>
      </c>
      <c r="G121" s="5" t="s">
        <v>208</v>
      </c>
      <c r="H121" s="40"/>
      <c r="L121" s="59">
        <f>SUM(D121:D129)</f>
        <v>-14055.009999999997</v>
      </c>
    </row>
    <row r="122" spans="1:12" customFormat="1" x14ac:dyDescent="0.25">
      <c r="A122" s="43">
        <v>39856</v>
      </c>
      <c r="B122" s="44"/>
      <c r="C122" s="44"/>
      <c r="D122" s="41">
        <v>-3544.3</v>
      </c>
      <c r="E122" s="11">
        <f t="shared" si="1"/>
        <v>27265.040000000001</v>
      </c>
      <c r="F122" s="40" t="s">
        <v>134</v>
      </c>
      <c r="G122" s="5" t="s">
        <v>208</v>
      </c>
      <c r="H122" s="40"/>
      <c r="L122" s="59"/>
    </row>
    <row r="123" spans="1:12" customFormat="1" x14ac:dyDescent="0.25">
      <c r="A123" s="4">
        <v>39923</v>
      </c>
      <c r="B123" s="5"/>
      <c r="C123" s="5"/>
      <c r="D123" s="41">
        <v>-1515.15</v>
      </c>
      <c r="E123" s="11">
        <f t="shared" si="1"/>
        <v>25749.89</v>
      </c>
      <c r="F123" s="40" t="s">
        <v>134</v>
      </c>
      <c r="G123" s="6" t="s">
        <v>208</v>
      </c>
      <c r="H123" s="40"/>
      <c r="L123" s="59"/>
    </row>
    <row r="124" spans="1:12" customFormat="1" x14ac:dyDescent="0.25">
      <c r="A124" s="4">
        <v>39961</v>
      </c>
      <c r="B124" s="5"/>
      <c r="C124" s="5"/>
      <c r="D124" s="41">
        <v>-952.38</v>
      </c>
      <c r="E124" s="11">
        <f t="shared" si="1"/>
        <v>24797.51</v>
      </c>
      <c r="F124" s="8" t="s">
        <v>134</v>
      </c>
      <c r="G124" s="6" t="s">
        <v>208</v>
      </c>
      <c r="H124" s="5"/>
      <c r="L124" s="59"/>
    </row>
    <row r="125" spans="1:12" customFormat="1" x14ac:dyDescent="0.25">
      <c r="A125" s="4">
        <v>40010</v>
      </c>
      <c r="B125" s="5"/>
      <c r="C125" s="5"/>
      <c r="D125" s="14">
        <v>-952.38</v>
      </c>
      <c r="E125" s="11">
        <f t="shared" si="1"/>
        <v>23845.129999999997</v>
      </c>
      <c r="F125" s="40" t="s">
        <v>134</v>
      </c>
      <c r="G125" s="6" t="s">
        <v>208</v>
      </c>
      <c r="H125" s="5"/>
      <c r="L125" s="59"/>
    </row>
    <row r="126" spans="1:12" customFormat="1" x14ac:dyDescent="0.25">
      <c r="A126" s="4">
        <v>40035</v>
      </c>
      <c r="B126" s="5"/>
      <c r="C126" s="5"/>
      <c r="D126" s="14">
        <v>-961.54</v>
      </c>
      <c r="E126" s="11">
        <f t="shared" si="1"/>
        <v>22883.589999999997</v>
      </c>
      <c r="F126" s="40" t="s">
        <v>134</v>
      </c>
      <c r="G126" s="5" t="s">
        <v>208</v>
      </c>
      <c r="H126" s="5"/>
      <c r="L126" s="59"/>
    </row>
    <row r="127" spans="1:12" customFormat="1" x14ac:dyDescent="0.25">
      <c r="A127" s="4">
        <v>40070</v>
      </c>
      <c r="B127" s="5"/>
      <c r="C127" s="5"/>
      <c r="D127" s="14">
        <v>-1415.09</v>
      </c>
      <c r="E127" s="11">
        <f t="shared" si="1"/>
        <v>21468.499999999996</v>
      </c>
      <c r="F127" s="40" t="s">
        <v>134</v>
      </c>
      <c r="G127" s="5" t="s">
        <v>208</v>
      </c>
      <c r="H127" s="5"/>
      <c r="L127" s="59"/>
    </row>
    <row r="128" spans="1:12" customFormat="1" x14ac:dyDescent="0.25">
      <c r="A128" s="4">
        <v>40094</v>
      </c>
      <c r="B128" s="5"/>
      <c r="C128" s="5"/>
      <c r="D128" s="14">
        <v>-1405.15</v>
      </c>
      <c r="E128" s="11">
        <f t="shared" si="1"/>
        <v>20063.349999999995</v>
      </c>
      <c r="F128" s="40" t="s">
        <v>134</v>
      </c>
      <c r="G128" s="5" t="s">
        <v>208</v>
      </c>
      <c r="H128" s="5"/>
      <c r="L128" s="59"/>
    </row>
    <row r="129" spans="1:14" x14ac:dyDescent="0.25">
      <c r="A129" s="4">
        <v>40116</v>
      </c>
      <c r="B129" s="5"/>
      <c r="C129" s="5"/>
      <c r="D129" s="56">
        <v>-928.07</v>
      </c>
      <c r="E129" s="11">
        <f t="shared" si="1"/>
        <v>19135.279999999995</v>
      </c>
      <c r="F129" s="40" t="s">
        <v>134</v>
      </c>
      <c r="G129" s="5" t="s">
        <v>208</v>
      </c>
      <c r="H129" s="5"/>
    </row>
    <row r="130" spans="1:14" x14ac:dyDescent="0.25">
      <c r="D130" s="8"/>
      <c r="E130" s="11"/>
      <c r="F130" s="8"/>
    </row>
    <row r="131" spans="1:14" x14ac:dyDescent="0.25">
      <c r="D131" s="8"/>
      <c r="E131" s="11"/>
      <c r="F131" s="8"/>
    </row>
    <row r="132" spans="1:14" ht="13" thickBot="1" x14ac:dyDescent="0.3">
      <c r="D132" s="62">
        <f>SUM(D2:D131)</f>
        <v>19135.279999999995</v>
      </c>
      <c r="E132" s="11"/>
      <c r="L132" s="62">
        <f>SUM(L3:L131)</f>
        <v>-26266.749999999993</v>
      </c>
      <c r="M132" s="62">
        <f>SUM(M2:M131)</f>
        <v>45402.03</v>
      </c>
      <c r="N132" s="62">
        <f>SUM(L132:M132)</f>
        <v>19135.280000000006</v>
      </c>
    </row>
    <row r="133" spans="1:14" ht="13" thickTop="1" x14ac:dyDescent="0.25"/>
  </sheetData>
  <phoneticPr fontId="8" type="noConversion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63"/>
  <sheetViews>
    <sheetView workbookViewId="0">
      <selection activeCell="I56" sqref="I56"/>
    </sheetView>
  </sheetViews>
  <sheetFormatPr defaultRowHeight="12.5" x14ac:dyDescent="0.25"/>
  <cols>
    <col min="3" max="3" width="15" customWidth="1"/>
    <col min="4" max="4" width="12.81640625" customWidth="1"/>
    <col min="6" max="6" width="11" customWidth="1"/>
    <col min="7" max="7" width="14.7265625" customWidth="1"/>
    <col min="8" max="8" width="10.54296875" customWidth="1"/>
    <col min="9" max="9" width="12.453125" customWidth="1"/>
    <col min="13" max="13" width="13.7265625" customWidth="1"/>
    <col min="14" max="14" width="12" customWidth="1"/>
    <col min="15" max="15" width="9.81640625" customWidth="1"/>
    <col min="16" max="16" width="10.26953125" bestFit="1" customWidth="1"/>
    <col min="17" max="17" width="10.81640625" customWidth="1"/>
    <col min="18" max="18" width="15" customWidth="1"/>
    <col min="19" max="19" width="15.81640625" customWidth="1"/>
  </cols>
  <sheetData>
    <row r="1" spans="1:3" x14ac:dyDescent="0.25">
      <c r="A1" t="s">
        <v>173</v>
      </c>
    </row>
    <row r="2" spans="1:3" x14ac:dyDescent="0.25">
      <c r="A2" t="s">
        <v>174</v>
      </c>
    </row>
    <row r="3" spans="1:3" x14ac:dyDescent="0.25">
      <c r="A3" t="s">
        <v>175</v>
      </c>
    </row>
    <row r="4" spans="1:3" x14ac:dyDescent="0.25">
      <c r="A4" t="s">
        <v>176</v>
      </c>
    </row>
    <row r="10" spans="1:3" ht="13" x14ac:dyDescent="0.3">
      <c r="B10" s="1" t="s">
        <v>141</v>
      </c>
    </row>
    <row r="11" spans="1:3" x14ac:dyDescent="0.25">
      <c r="B11" t="s">
        <v>142</v>
      </c>
    </row>
    <row r="12" spans="1:3" x14ac:dyDescent="0.25">
      <c r="B12" t="s">
        <v>143</v>
      </c>
      <c r="C12" t="s">
        <v>144</v>
      </c>
    </row>
    <row r="14" spans="1:3" x14ac:dyDescent="0.25">
      <c r="B14" t="s">
        <v>145</v>
      </c>
    </row>
    <row r="16" spans="1:3" x14ac:dyDescent="0.25">
      <c r="B16" t="s">
        <v>146</v>
      </c>
    </row>
    <row r="18" spans="1:19" x14ac:dyDescent="0.25">
      <c r="H18" s="70"/>
      <c r="O18" s="70"/>
      <c r="Q18" s="70"/>
    </row>
    <row r="23" spans="1:19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  <c r="S23" s="31"/>
    </row>
    <row r="24" spans="1:19" ht="13.5" thickBot="1" x14ac:dyDescent="0.35">
      <c r="A24" s="26"/>
      <c r="B24" s="26"/>
      <c r="C24" s="35">
        <v>2010</v>
      </c>
      <c r="D24" s="35">
        <v>2009</v>
      </c>
      <c r="E24" s="26"/>
      <c r="F24" s="26"/>
      <c r="G24" s="26"/>
      <c r="H24" s="35">
        <v>2010</v>
      </c>
      <c r="I24" s="35">
        <v>2009</v>
      </c>
      <c r="R24" s="19"/>
      <c r="S24" s="19"/>
    </row>
    <row r="26" spans="1:19" ht="13" x14ac:dyDescent="0.3">
      <c r="A26" s="1" t="s">
        <v>149</v>
      </c>
      <c r="F26" s="1" t="s">
        <v>150</v>
      </c>
      <c r="H26" s="8"/>
      <c r="I26" s="8"/>
      <c r="R26" s="8"/>
      <c r="S26" s="8"/>
    </row>
    <row r="27" spans="1:19" x14ac:dyDescent="0.25">
      <c r="C27" s="8"/>
      <c r="D27" s="8"/>
      <c r="F27" s="30" t="s">
        <v>156</v>
      </c>
      <c r="H27" s="8">
        <v>19135.28</v>
      </c>
      <c r="I27" s="8">
        <v>12702.44</v>
      </c>
      <c r="R27" s="8"/>
      <c r="S27" s="8"/>
    </row>
    <row r="28" spans="1:19" x14ac:dyDescent="0.25">
      <c r="A28" t="s">
        <v>155</v>
      </c>
      <c r="C28" s="8">
        <v>26512.41</v>
      </c>
      <c r="D28" s="8">
        <v>19135.28</v>
      </c>
      <c r="E28" s="8"/>
      <c r="F28" s="30" t="s">
        <v>169</v>
      </c>
      <c r="H28" s="8"/>
      <c r="I28" s="8"/>
      <c r="R28" s="8"/>
      <c r="S28" s="8"/>
    </row>
    <row r="29" spans="1:19" x14ac:dyDescent="0.25">
      <c r="C29" s="8"/>
      <c r="D29" s="8"/>
      <c r="E29" s="8"/>
      <c r="F29" s="30" t="s">
        <v>170</v>
      </c>
      <c r="H29" s="25">
        <v>7377.13</v>
      </c>
      <c r="I29" s="25">
        <v>6432.84</v>
      </c>
      <c r="R29" s="8"/>
      <c r="S29" s="8"/>
    </row>
    <row r="30" spans="1:19" x14ac:dyDescent="0.25">
      <c r="C30" s="8"/>
      <c r="D30" s="8"/>
      <c r="E30" s="8"/>
      <c r="H30" s="8">
        <f>SUM(H27:H29)</f>
        <v>26512.41</v>
      </c>
      <c r="I30" s="8">
        <f>SUM(I27:I29)</f>
        <v>19135.28</v>
      </c>
      <c r="R30" s="8"/>
      <c r="S30" s="8"/>
    </row>
    <row r="31" spans="1:19" x14ac:dyDescent="0.25">
      <c r="C31" s="8"/>
      <c r="D31" s="8"/>
      <c r="E31" s="8"/>
      <c r="H31" s="8"/>
      <c r="I31" s="8"/>
      <c r="R31" s="8"/>
      <c r="S31" s="8"/>
    </row>
    <row r="32" spans="1:19" x14ac:dyDescent="0.25">
      <c r="A32" t="s">
        <v>161</v>
      </c>
      <c r="C32" s="8">
        <v>0</v>
      </c>
      <c r="D32" s="8">
        <v>0</v>
      </c>
      <c r="E32" s="8"/>
      <c r="F32" t="s">
        <v>162</v>
      </c>
      <c r="H32" s="8">
        <v>0</v>
      </c>
      <c r="I32" s="8">
        <v>0</v>
      </c>
      <c r="R32" s="8"/>
      <c r="S32" s="8"/>
    </row>
    <row r="33" spans="1:19" x14ac:dyDescent="0.25">
      <c r="C33" s="8"/>
      <c r="D33" s="8"/>
      <c r="E33" s="8"/>
      <c r="H33" s="8"/>
      <c r="R33" s="8"/>
    </row>
    <row r="34" spans="1:19" ht="13.5" thickBot="1" x14ac:dyDescent="0.35">
      <c r="C34" s="27">
        <f>SUM(C28:C33)</f>
        <v>26512.41</v>
      </c>
      <c r="D34" s="27">
        <f>SUM(D28:D33)</f>
        <v>19135.28</v>
      </c>
      <c r="E34" s="21"/>
      <c r="F34" s="1"/>
      <c r="G34" s="1"/>
      <c r="H34" s="27">
        <f>SUM(H30:H33)</f>
        <v>26512.41</v>
      </c>
      <c r="I34" s="27">
        <f>SUM(I30:I32)</f>
        <v>19135.28</v>
      </c>
      <c r="R34" s="21"/>
      <c r="S34" s="21"/>
    </row>
    <row r="35" spans="1:19" ht="13" thickTop="1" x14ac:dyDescent="0.25">
      <c r="H35" s="8"/>
      <c r="I35" s="8"/>
      <c r="R35" s="8"/>
      <c r="S35" s="8"/>
    </row>
    <row r="36" spans="1:19" x14ac:dyDescent="0.25">
      <c r="H36" s="8"/>
      <c r="I36" s="8"/>
      <c r="R36" s="8"/>
      <c r="S36" s="8"/>
    </row>
    <row r="37" spans="1:19" x14ac:dyDescent="0.25">
      <c r="H37" s="8"/>
      <c r="I37" s="8"/>
      <c r="R37" s="8"/>
      <c r="S37" s="8"/>
    </row>
    <row r="38" spans="1:19" ht="13" thickBot="1" x14ac:dyDescent="0.3">
      <c r="F38" s="36"/>
      <c r="G38" s="36"/>
      <c r="H38" s="36"/>
      <c r="I38" s="36"/>
    </row>
    <row r="39" spans="1:19" ht="13.5" thickBot="1" x14ac:dyDescent="0.35">
      <c r="A39" s="1" t="s">
        <v>168</v>
      </c>
      <c r="E39" s="1"/>
      <c r="F39" s="32"/>
      <c r="G39" s="33">
        <v>2010</v>
      </c>
      <c r="H39" s="32"/>
      <c r="I39" s="37">
        <v>2009</v>
      </c>
      <c r="R39" s="1"/>
      <c r="S39" s="60"/>
    </row>
    <row r="40" spans="1:19" x14ac:dyDescent="0.25">
      <c r="I40" s="59"/>
      <c r="S40" s="59"/>
    </row>
    <row r="41" spans="1:19" x14ac:dyDescent="0.25">
      <c r="A41" t="s">
        <v>151</v>
      </c>
      <c r="F41" s="8"/>
      <c r="G41" s="8">
        <v>25119.26</v>
      </c>
      <c r="H41" s="8"/>
      <c r="I41" s="8">
        <v>32686.3</v>
      </c>
      <c r="R41" s="8"/>
      <c r="S41" s="8"/>
    </row>
    <row r="42" spans="1:19" x14ac:dyDescent="0.25">
      <c r="F42" s="8"/>
      <c r="G42" s="25"/>
      <c r="H42" s="8"/>
      <c r="I42" s="25"/>
      <c r="R42" s="8"/>
      <c r="S42" s="8"/>
    </row>
    <row r="43" spans="1:19" x14ac:dyDescent="0.25">
      <c r="F43" s="8"/>
      <c r="G43" s="8"/>
      <c r="H43" s="8"/>
      <c r="I43" s="8"/>
      <c r="R43" s="8"/>
      <c r="S43" s="8"/>
    </row>
    <row r="44" spans="1:19" x14ac:dyDescent="0.25">
      <c r="F44" s="8"/>
      <c r="G44" s="8">
        <f>SUM(G41:G43)</f>
        <v>25119.26</v>
      </c>
      <c r="H44" s="8"/>
      <c r="I44" s="8">
        <f>SUM(I41:I43)</f>
        <v>32686.3</v>
      </c>
      <c r="R44" s="8"/>
      <c r="S44" s="8"/>
    </row>
    <row r="45" spans="1:19" ht="13" x14ac:dyDescent="0.3">
      <c r="A45" s="1" t="s">
        <v>152</v>
      </c>
      <c r="F45" s="8"/>
      <c r="G45" s="8"/>
      <c r="H45" s="8"/>
      <c r="I45" s="8"/>
      <c r="R45" s="8"/>
      <c r="S45" s="8"/>
    </row>
    <row r="46" spans="1:19" x14ac:dyDescent="0.25">
      <c r="F46" s="8"/>
      <c r="G46" s="8"/>
      <c r="H46" s="8"/>
      <c r="I46" s="8"/>
      <c r="R46" s="8"/>
      <c r="S46" s="8"/>
    </row>
    <row r="47" spans="1:19" x14ac:dyDescent="0.25">
      <c r="A47" t="s">
        <v>153</v>
      </c>
      <c r="F47" s="8">
        <v>465.28</v>
      </c>
      <c r="H47" s="8">
        <v>177.45</v>
      </c>
      <c r="I47" s="8"/>
      <c r="R47" s="8"/>
      <c r="S47" s="8"/>
    </row>
    <row r="48" spans="1:19" x14ac:dyDescent="0.25">
      <c r="A48" t="s">
        <v>177</v>
      </c>
      <c r="F48" s="40">
        <v>0</v>
      </c>
      <c r="H48" s="8">
        <v>-13.29</v>
      </c>
      <c r="I48" s="8"/>
      <c r="R48" s="8"/>
      <c r="S48" s="8"/>
    </row>
    <row r="49" spans="1:19" x14ac:dyDescent="0.25">
      <c r="A49" t="s">
        <v>18</v>
      </c>
      <c r="F49" s="8">
        <v>31</v>
      </c>
      <c r="H49" s="8">
        <v>201.5</v>
      </c>
      <c r="I49" s="8"/>
      <c r="R49" s="8"/>
      <c r="S49" s="8"/>
    </row>
    <row r="50" spans="1:19" x14ac:dyDescent="0.25">
      <c r="A50" t="s">
        <v>165</v>
      </c>
      <c r="F50" s="8"/>
      <c r="H50" s="8">
        <v>293.87</v>
      </c>
      <c r="I50" s="8"/>
      <c r="R50" s="8"/>
      <c r="S50" s="8"/>
    </row>
    <row r="51" spans="1:19" x14ac:dyDescent="0.25">
      <c r="A51" s="44" t="s">
        <v>349</v>
      </c>
      <c r="F51" s="8"/>
      <c r="H51" s="8">
        <f>136+36.89</f>
        <v>172.89</v>
      </c>
      <c r="I51" s="8"/>
      <c r="R51" s="8"/>
      <c r="S51" s="8"/>
    </row>
    <row r="52" spans="1:19" x14ac:dyDescent="0.25">
      <c r="A52" s="44" t="s">
        <v>348</v>
      </c>
      <c r="F52" s="8"/>
      <c r="H52" s="8">
        <v>212</v>
      </c>
      <c r="I52" s="8"/>
      <c r="R52" s="8"/>
      <c r="S52" s="8"/>
    </row>
    <row r="53" spans="1:19" x14ac:dyDescent="0.25">
      <c r="A53" t="s">
        <v>198</v>
      </c>
      <c r="F53" s="8"/>
      <c r="H53" s="8"/>
      <c r="I53" s="8"/>
      <c r="R53" s="8"/>
      <c r="S53" s="8"/>
    </row>
    <row r="54" spans="1:19" x14ac:dyDescent="0.25">
      <c r="A54" t="s">
        <v>166</v>
      </c>
      <c r="F54" s="8">
        <f>9048.03+4247.98</f>
        <v>13296.01</v>
      </c>
      <c r="H54" s="8">
        <v>21700.89</v>
      </c>
      <c r="I54" s="8"/>
      <c r="R54" s="8"/>
      <c r="S54" s="8"/>
    </row>
    <row r="55" spans="1:19" x14ac:dyDescent="0.25">
      <c r="A55" t="s">
        <v>167</v>
      </c>
      <c r="F55" s="8">
        <v>3949.84</v>
      </c>
      <c r="H55" s="25">
        <v>3508.15</v>
      </c>
      <c r="I55" s="8"/>
      <c r="R55" s="8"/>
      <c r="S55" s="8"/>
    </row>
    <row r="56" spans="1:19" x14ac:dyDescent="0.25">
      <c r="F56" s="75"/>
      <c r="G56" s="8">
        <f>-SUM(F47:F55)</f>
        <v>-17742.13</v>
      </c>
      <c r="H56" s="8"/>
      <c r="I56" s="8">
        <f>-SUM(H47:H55)</f>
        <v>-26253.46</v>
      </c>
      <c r="R56" s="8"/>
      <c r="S56" s="8"/>
    </row>
    <row r="57" spans="1:19" x14ac:dyDescent="0.25">
      <c r="F57" s="8"/>
      <c r="G57" s="8"/>
      <c r="H57" s="8"/>
      <c r="I57" s="8"/>
      <c r="R57" s="8"/>
      <c r="S57" s="8"/>
    </row>
    <row r="59" spans="1:19" ht="13.5" thickBot="1" x14ac:dyDescent="0.35">
      <c r="B59" s="1" t="s">
        <v>171</v>
      </c>
      <c r="G59" s="28">
        <f>SUM(G44:G58)</f>
        <v>7377.1299999999974</v>
      </c>
      <c r="I59" s="28">
        <f>SUM(I44:I58)</f>
        <v>6432.84</v>
      </c>
      <c r="S59" s="51"/>
    </row>
    <row r="60" spans="1:19" ht="13.5" thickTop="1" thickBot="1" x14ac:dyDescent="0.3">
      <c r="F60" s="36"/>
      <c r="G60" s="36"/>
      <c r="H60" s="36"/>
      <c r="I60" s="36"/>
    </row>
    <row r="61" spans="1:19" ht="13.5" thickBot="1" x14ac:dyDescent="0.35">
      <c r="F61" s="38"/>
      <c r="G61" s="39">
        <v>2010</v>
      </c>
      <c r="H61" s="38"/>
      <c r="I61" s="37">
        <v>2009</v>
      </c>
      <c r="R61" s="1"/>
      <c r="S61" s="60"/>
    </row>
    <row r="63" spans="1:19" x14ac:dyDescent="0.25">
      <c r="C63" s="7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45"/>
  <sheetViews>
    <sheetView workbookViewId="0">
      <pane ySplit="1" topLeftCell="A117" activePane="bottomLeft" state="frozen"/>
      <selection pane="bottomLeft" activeCell="L45" sqref="L45"/>
    </sheetView>
  </sheetViews>
  <sheetFormatPr defaultRowHeight="12.5" x14ac:dyDescent="0.25"/>
  <cols>
    <col min="1" max="1" width="12.1796875" customWidth="1"/>
    <col min="4" max="4" width="13" customWidth="1"/>
    <col min="11" max="11" width="14" customWidth="1"/>
    <col min="12" max="13" width="10.26953125" bestFit="1" customWidth="1"/>
  </cols>
  <sheetData>
    <row r="1" spans="1:12" ht="13" x14ac:dyDescent="0.3">
      <c r="A1" t="s">
        <v>58</v>
      </c>
      <c r="B1" t="s">
        <v>59</v>
      </c>
      <c r="C1" t="s">
        <v>60</v>
      </c>
      <c r="D1" s="8" t="s">
        <v>61</v>
      </c>
      <c r="E1" s="8"/>
      <c r="F1" t="s">
        <v>62</v>
      </c>
      <c r="K1" s="61" t="s">
        <v>138</v>
      </c>
      <c r="L1" s="61" t="s">
        <v>139</v>
      </c>
    </row>
    <row r="2" spans="1:12" ht="13" x14ac:dyDescent="0.3">
      <c r="D2" s="8">
        <v>19135.28</v>
      </c>
      <c r="E2" s="8"/>
      <c r="K2" s="61"/>
      <c r="L2" s="61">
        <v>19135.28</v>
      </c>
    </row>
    <row r="3" spans="1:12" x14ac:dyDescent="0.25">
      <c r="A3" s="43">
        <v>40468</v>
      </c>
      <c r="B3" s="44"/>
      <c r="C3" s="44"/>
      <c r="D3" s="58">
        <v>-50</v>
      </c>
      <c r="E3" s="40" t="s">
        <v>129</v>
      </c>
      <c r="F3" s="5" t="s">
        <v>366</v>
      </c>
      <c r="G3" s="40"/>
      <c r="H3" s="44"/>
      <c r="I3" s="40"/>
      <c r="K3" s="17">
        <f>SUM(D3:D27)</f>
        <v>-465.28</v>
      </c>
    </row>
    <row r="4" spans="1:12" x14ac:dyDescent="0.25">
      <c r="A4" s="43">
        <v>40486</v>
      </c>
      <c r="B4" s="44"/>
      <c r="C4" s="44"/>
      <c r="D4" s="63">
        <v>-66.52</v>
      </c>
      <c r="E4" s="40" t="s">
        <v>129</v>
      </c>
      <c r="F4" s="5" t="s">
        <v>368</v>
      </c>
      <c r="G4" s="40"/>
      <c r="H4" s="44"/>
      <c r="I4" s="40"/>
    </row>
    <row r="5" spans="1:12" x14ac:dyDescent="0.25">
      <c r="A5" s="43">
        <v>40260</v>
      </c>
      <c r="B5" s="44"/>
      <c r="C5" s="44"/>
      <c r="D5" s="56">
        <v>-37.92</v>
      </c>
      <c r="E5" s="40" t="s">
        <v>129</v>
      </c>
      <c r="F5" s="5" t="s">
        <v>347</v>
      </c>
      <c r="G5" s="40"/>
      <c r="H5" s="44"/>
      <c r="I5" s="40"/>
    </row>
    <row r="6" spans="1:12" x14ac:dyDescent="0.25">
      <c r="A6" s="43">
        <v>40228</v>
      </c>
      <c r="B6" s="44"/>
      <c r="C6" s="44"/>
      <c r="D6" s="56">
        <v>-46.8</v>
      </c>
      <c r="E6" s="40" t="s">
        <v>129</v>
      </c>
      <c r="F6" s="5" t="s">
        <v>273</v>
      </c>
      <c r="G6" s="40"/>
      <c r="H6" s="44"/>
      <c r="I6" s="40"/>
    </row>
    <row r="7" spans="1:12" x14ac:dyDescent="0.25">
      <c r="A7" s="43">
        <v>40216</v>
      </c>
      <c r="B7" s="44"/>
      <c r="C7" s="44"/>
      <c r="D7" s="56">
        <v>-26.14</v>
      </c>
      <c r="E7" s="40" t="s">
        <v>129</v>
      </c>
      <c r="F7" s="5" t="s">
        <v>23</v>
      </c>
      <c r="G7" s="40"/>
      <c r="H7" s="44"/>
      <c r="I7" s="40"/>
    </row>
    <row r="8" spans="1:12" x14ac:dyDescent="0.25">
      <c r="A8" s="43">
        <v>40484</v>
      </c>
      <c r="B8" s="44"/>
      <c r="C8" s="44"/>
      <c r="D8" s="63">
        <v>-5.95</v>
      </c>
      <c r="E8" s="40" t="s">
        <v>129</v>
      </c>
      <c r="F8" s="5" t="s">
        <v>23</v>
      </c>
      <c r="G8" s="40"/>
      <c r="H8" s="44"/>
      <c r="I8" s="40"/>
    </row>
    <row r="9" spans="1:12" x14ac:dyDescent="0.25">
      <c r="A9" s="43">
        <v>40207</v>
      </c>
      <c r="B9" s="44"/>
      <c r="C9" s="44"/>
      <c r="D9" s="56">
        <v>-1.25</v>
      </c>
      <c r="E9" s="40" t="s">
        <v>129</v>
      </c>
      <c r="F9" s="5" t="s">
        <v>338</v>
      </c>
      <c r="G9" s="40"/>
      <c r="H9" s="44"/>
      <c r="I9" s="40"/>
    </row>
    <row r="10" spans="1:12" x14ac:dyDescent="0.25">
      <c r="A10" s="43">
        <v>40235</v>
      </c>
      <c r="B10" s="44"/>
      <c r="C10" s="44"/>
      <c r="D10" s="58">
        <v>-1.25</v>
      </c>
      <c r="E10" s="40" t="s">
        <v>129</v>
      </c>
      <c r="F10" s="5" t="s">
        <v>342</v>
      </c>
      <c r="G10" s="40"/>
      <c r="H10" s="44"/>
      <c r="I10" s="40"/>
    </row>
    <row r="11" spans="1:12" x14ac:dyDescent="0.25">
      <c r="A11" s="43">
        <v>40263</v>
      </c>
      <c r="B11" s="44"/>
      <c r="C11" s="44"/>
      <c r="D11" s="56">
        <v>-1.25</v>
      </c>
      <c r="E11" s="40" t="s">
        <v>129</v>
      </c>
      <c r="F11" s="5" t="s">
        <v>342</v>
      </c>
      <c r="G11" s="40"/>
      <c r="H11" s="44"/>
      <c r="I11" s="40"/>
    </row>
    <row r="12" spans="1:12" x14ac:dyDescent="0.25">
      <c r="A12" s="43">
        <v>40295</v>
      </c>
      <c r="B12" s="44"/>
      <c r="C12" s="44"/>
      <c r="D12" s="56">
        <v>-1.25</v>
      </c>
      <c r="E12" s="40" t="s">
        <v>129</v>
      </c>
      <c r="F12" s="5" t="s">
        <v>342</v>
      </c>
      <c r="G12" s="40"/>
      <c r="H12" s="44"/>
      <c r="I12" s="40"/>
    </row>
    <row r="13" spans="1:12" x14ac:dyDescent="0.25">
      <c r="A13" s="43">
        <v>40325</v>
      </c>
      <c r="B13" s="44"/>
      <c r="C13" s="44"/>
      <c r="D13" s="58">
        <v>-1.25</v>
      </c>
      <c r="E13" s="40" t="s">
        <v>129</v>
      </c>
      <c r="F13" s="5" t="s">
        <v>342</v>
      </c>
      <c r="G13" s="40"/>
      <c r="H13" s="44"/>
      <c r="I13" s="40"/>
    </row>
    <row r="14" spans="1:12" x14ac:dyDescent="0.25">
      <c r="A14" s="43">
        <v>40353</v>
      </c>
      <c r="B14" s="44"/>
      <c r="C14" s="44"/>
      <c r="D14" s="58">
        <v>-1.25</v>
      </c>
      <c r="E14" s="40" t="s">
        <v>129</v>
      </c>
      <c r="F14" s="5" t="s">
        <v>342</v>
      </c>
      <c r="G14" s="40"/>
      <c r="H14" s="44"/>
      <c r="I14" s="40"/>
    </row>
    <row r="15" spans="1:12" x14ac:dyDescent="0.25">
      <c r="A15" s="43">
        <v>40385</v>
      </c>
      <c r="B15" s="44"/>
      <c r="C15" s="44"/>
      <c r="D15" s="58">
        <v>-1.25</v>
      </c>
      <c r="E15" s="40" t="s">
        <v>129</v>
      </c>
      <c r="F15" s="5" t="s">
        <v>342</v>
      </c>
      <c r="G15" s="40"/>
      <c r="H15" s="44"/>
      <c r="I15" s="40"/>
    </row>
    <row r="16" spans="1:12" x14ac:dyDescent="0.25">
      <c r="A16" s="43">
        <v>40416</v>
      </c>
      <c r="B16" s="44"/>
      <c r="C16" s="44"/>
      <c r="D16" s="58">
        <v>-1.25</v>
      </c>
      <c r="E16" s="40" t="s">
        <v>129</v>
      </c>
      <c r="F16" s="5" t="s">
        <v>342</v>
      </c>
      <c r="G16" s="40"/>
      <c r="H16" s="44"/>
      <c r="I16" s="40"/>
    </row>
    <row r="17" spans="1:18" x14ac:dyDescent="0.25">
      <c r="A17" s="43">
        <v>40445</v>
      </c>
      <c r="B17" s="44"/>
      <c r="C17" s="44"/>
      <c r="D17" s="58">
        <v>-1.25</v>
      </c>
      <c r="E17" s="40" t="s">
        <v>129</v>
      </c>
      <c r="F17" s="5" t="s">
        <v>342</v>
      </c>
      <c r="G17" s="40"/>
      <c r="H17" s="44"/>
      <c r="I17" s="40"/>
    </row>
    <row r="18" spans="1:18" x14ac:dyDescent="0.25">
      <c r="A18" s="43">
        <v>40477</v>
      </c>
      <c r="B18" s="44"/>
      <c r="C18" s="44"/>
      <c r="D18" s="63">
        <v>-1.25</v>
      </c>
      <c r="E18" s="40" t="s">
        <v>129</v>
      </c>
      <c r="F18" s="5" t="s">
        <v>342</v>
      </c>
      <c r="G18" s="40"/>
      <c r="H18" s="44"/>
      <c r="I18" s="40"/>
    </row>
    <row r="19" spans="1:18" x14ac:dyDescent="0.25">
      <c r="A19" s="43">
        <v>40508</v>
      </c>
      <c r="B19" s="44"/>
      <c r="C19" s="44"/>
      <c r="D19" s="63">
        <v>-1.25</v>
      </c>
      <c r="E19" s="40" t="s">
        <v>129</v>
      </c>
      <c r="F19" s="5" t="s">
        <v>342</v>
      </c>
      <c r="G19" s="40"/>
      <c r="H19" s="44"/>
      <c r="I19" s="40"/>
    </row>
    <row r="20" spans="1:18" x14ac:dyDescent="0.25">
      <c r="A20" s="43" t="s">
        <v>375</v>
      </c>
      <c r="B20" s="44"/>
      <c r="C20" s="44"/>
      <c r="D20" s="63">
        <v>-1.25</v>
      </c>
      <c r="E20" s="40" t="s">
        <v>129</v>
      </c>
      <c r="F20" s="5" t="s">
        <v>342</v>
      </c>
      <c r="G20" s="40"/>
      <c r="H20" s="44"/>
      <c r="I20" s="40"/>
    </row>
    <row r="21" spans="1:18" x14ac:dyDescent="0.25">
      <c r="A21" s="43">
        <v>40182</v>
      </c>
      <c r="B21" s="44"/>
      <c r="C21" s="44"/>
      <c r="D21" s="56">
        <v>-189.45</v>
      </c>
      <c r="E21" s="40" t="s">
        <v>129</v>
      </c>
      <c r="F21" s="5" t="s">
        <v>326</v>
      </c>
      <c r="G21" s="40"/>
      <c r="H21" s="44"/>
      <c r="I21" s="40"/>
    </row>
    <row r="22" spans="1:18" x14ac:dyDescent="0.25">
      <c r="A22" s="43">
        <v>40468</v>
      </c>
      <c r="B22" s="44"/>
      <c r="C22" s="44"/>
      <c r="D22" s="57">
        <v>50</v>
      </c>
      <c r="E22" s="40" t="s">
        <v>129</v>
      </c>
      <c r="F22" s="5" t="s">
        <v>367</v>
      </c>
      <c r="G22" s="40"/>
      <c r="H22" s="44"/>
      <c r="I22" s="40"/>
      <c r="L22" s="17"/>
    </row>
    <row r="23" spans="1:18" x14ac:dyDescent="0.25">
      <c r="A23" s="43">
        <v>40232</v>
      </c>
      <c r="B23" s="44"/>
      <c r="C23" s="44"/>
      <c r="D23" s="58">
        <v>-15.5</v>
      </c>
      <c r="E23" s="40" t="s">
        <v>129</v>
      </c>
      <c r="F23" s="5" t="s">
        <v>335</v>
      </c>
      <c r="G23" s="40"/>
      <c r="H23" s="44"/>
      <c r="I23" s="40"/>
      <c r="K23" s="17"/>
      <c r="R23" s="70"/>
    </row>
    <row r="24" spans="1:18" x14ac:dyDescent="0.25">
      <c r="A24" s="43">
        <v>40338</v>
      </c>
      <c r="B24" s="44"/>
      <c r="C24" s="44"/>
      <c r="D24" s="58">
        <v>-15.5</v>
      </c>
      <c r="E24" s="40" t="s">
        <v>129</v>
      </c>
      <c r="F24" s="5" t="s">
        <v>335</v>
      </c>
      <c r="G24" s="40"/>
      <c r="H24" s="44"/>
      <c r="I24" s="40"/>
    </row>
    <row r="25" spans="1:18" x14ac:dyDescent="0.25">
      <c r="A25" s="43">
        <v>40371</v>
      </c>
      <c r="B25" s="44"/>
      <c r="C25" s="44"/>
      <c r="D25" s="58">
        <v>-15.5</v>
      </c>
      <c r="E25" s="40" t="s">
        <v>129</v>
      </c>
      <c r="F25" s="5" t="s">
        <v>335</v>
      </c>
      <c r="G25" s="40"/>
      <c r="H25" s="44"/>
      <c r="I25" s="40"/>
    </row>
    <row r="26" spans="1:18" x14ac:dyDescent="0.25">
      <c r="A26" s="43">
        <v>40483</v>
      </c>
      <c r="B26" s="44"/>
      <c r="C26" s="44"/>
      <c r="D26" s="63">
        <v>-15.5</v>
      </c>
      <c r="E26" s="40" t="s">
        <v>129</v>
      </c>
      <c r="F26" s="5" t="s">
        <v>335</v>
      </c>
      <c r="G26" s="40"/>
      <c r="H26" s="44"/>
      <c r="I26" s="40"/>
    </row>
    <row r="27" spans="1:18" x14ac:dyDescent="0.25">
      <c r="A27" s="43" t="s">
        <v>371</v>
      </c>
      <c r="B27" s="44"/>
      <c r="C27" s="44"/>
      <c r="D27" s="63">
        <v>-15.5</v>
      </c>
      <c r="E27" s="40" t="s">
        <v>129</v>
      </c>
      <c r="F27" s="5" t="s">
        <v>335</v>
      </c>
      <c r="G27" s="40"/>
      <c r="H27" s="44"/>
      <c r="I27" s="40"/>
    </row>
    <row r="28" spans="1:18" x14ac:dyDescent="0.25">
      <c r="A28" s="43" t="s">
        <v>383</v>
      </c>
      <c r="B28" s="44"/>
      <c r="C28" s="44"/>
      <c r="D28" s="63">
        <v>-191.06</v>
      </c>
      <c r="E28" s="40" t="s">
        <v>191</v>
      </c>
      <c r="F28" s="5" t="s">
        <v>384</v>
      </c>
      <c r="G28" s="40"/>
      <c r="H28" s="44"/>
      <c r="I28" s="40"/>
      <c r="K28" s="17">
        <f>SUM(D28:D43)</f>
        <v>-4247.9799999999996</v>
      </c>
    </row>
    <row r="29" spans="1:18" x14ac:dyDescent="0.25">
      <c r="A29" s="43" t="s">
        <v>383</v>
      </c>
      <c r="B29" s="44"/>
      <c r="C29" s="44"/>
      <c r="D29" s="63">
        <v>-191.06</v>
      </c>
      <c r="E29" s="40" t="s">
        <v>191</v>
      </c>
      <c r="F29" s="5" t="s">
        <v>384</v>
      </c>
      <c r="G29" s="40"/>
      <c r="H29" s="44"/>
      <c r="I29" s="40"/>
    </row>
    <row r="30" spans="1:18" x14ac:dyDescent="0.25">
      <c r="A30" s="43">
        <v>40199</v>
      </c>
      <c r="B30" s="44"/>
      <c r="C30" s="44"/>
      <c r="D30" s="56">
        <v>-378.81</v>
      </c>
      <c r="E30" s="40" t="s">
        <v>191</v>
      </c>
      <c r="F30" s="5" t="s">
        <v>333</v>
      </c>
      <c r="G30" s="40"/>
      <c r="H30" s="44"/>
      <c r="I30" s="40"/>
    </row>
    <row r="31" spans="1:18" x14ac:dyDescent="0.25">
      <c r="A31" s="43">
        <v>40204</v>
      </c>
      <c r="B31" s="44"/>
      <c r="C31" s="44"/>
      <c r="D31" s="56">
        <v>-376.31</v>
      </c>
      <c r="E31" s="40" t="s">
        <v>191</v>
      </c>
      <c r="F31" s="5" t="s">
        <v>333</v>
      </c>
      <c r="G31" s="40"/>
      <c r="H31" s="44"/>
      <c r="I31" s="40"/>
    </row>
    <row r="32" spans="1:18" x14ac:dyDescent="0.25">
      <c r="A32" s="43">
        <v>40209</v>
      </c>
      <c r="B32" s="44"/>
      <c r="C32" s="44"/>
      <c r="D32" s="56">
        <v>-96.09</v>
      </c>
      <c r="E32" s="40" t="s">
        <v>191</v>
      </c>
      <c r="F32" s="5" t="s">
        <v>333</v>
      </c>
      <c r="G32" s="40"/>
      <c r="H32" s="44"/>
      <c r="I32" s="40"/>
    </row>
    <row r="33" spans="1:12" x14ac:dyDescent="0.25">
      <c r="A33" s="43">
        <v>40433</v>
      </c>
      <c r="B33" s="44"/>
      <c r="C33" s="44"/>
      <c r="D33" s="63">
        <v>-381.1</v>
      </c>
      <c r="E33" s="40" t="s">
        <v>191</v>
      </c>
      <c r="F33" s="5" t="s">
        <v>202</v>
      </c>
      <c r="G33" s="40"/>
      <c r="H33" s="44"/>
      <c r="I33" s="40"/>
    </row>
    <row r="34" spans="1:12" x14ac:dyDescent="0.25">
      <c r="A34" s="43">
        <v>40186</v>
      </c>
      <c r="B34" s="44"/>
      <c r="C34" s="44"/>
      <c r="D34" s="56">
        <v>-375.96</v>
      </c>
      <c r="E34" s="40" t="s">
        <v>191</v>
      </c>
      <c r="F34" s="5" t="s">
        <v>192</v>
      </c>
      <c r="G34" s="40"/>
      <c r="H34" s="44"/>
      <c r="I34" s="40"/>
    </row>
    <row r="35" spans="1:12" x14ac:dyDescent="0.25">
      <c r="A35" s="43">
        <v>40196</v>
      </c>
      <c r="B35" s="44"/>
      <c r="C35" s="44"/>
      <c r="D35" s="56">
        <v>-372.46</v>
      </c>
      <c r="E35" s="40" t="s">
        <v>191</v>
      </c>
      <c r="F35" s="5" t="s">
        <v>192</v>
      </c>
      <c r="G35" s="40"/>
      <c r="H35" s="44"/>
      <c r="I35" s="40"/>
    </row>
    <row r="36" spans="1:12" ht="13" x14ac:dyDescent="0.3">
      <c r="A36" s="43">
        <v>40181</v>
      </c>
      <c r="B36" s="44"/>
      <c r="C36" s="44"/>
      <c r="D36" s="56">
        <v>-186.5</v>
      </c>
      <c r="E36" s="40" t="s">
        <v>191</v>
      </c>
      <c r="F36" s="5" t="s">
        <v>201</v>
      </c>
      <c r="G36" s="40"/>
      <c r="H36" s="44"/>
      <c r="I36" s="40"/>
      <c r="J36" s="61"/>
      <c r="K36" s="61"/>
    </row>
    <row r="37" spans="1:12" x14ac:dyDescent="0.25">
      <c r="A37" s="43">
        <v>40192</v>
      </c>
      <c r="B37" s="44"/>
      <c r="C37" s="44"/>
      <c r="D37" s="56">
        <v>-371.54</v>
      </c>
      <c r="E37" s="40" t="s">
        <v>191</v>
      </c>
      <c r="F37" s="5" t="s">
        <v>201</v>
      </c>
      <c r="G37" s="40"/>
      <c r="H37" s="44"/>
      <c r="I37" s="40"/>
    </row>
    <row r="38" spans="1:12" x14ac:dyDescent="0.25">
      <c r="A38" s="43" t="s">
        <v>381</v>
      </c>
      <c r="B38" s="44"/>
      <c r="C38" s="44"/>
      <c r="D38" s="63">
        <v>-191.86</v>
      </c>
      <c r="E38" s="40" t="s">
        <v>191</v>
      </c>
      <c r="F38" s="5" t="s">
        <v>201</v>
      </c>
      <c r="G38" s="40"/>
      <c r="H38" s="44"/>
      <c r="I38" s="40"/>
    </row>
    <row r="39" spans="1:12" x14ac:dyDescent="0.25">
      <c r="A39" s="43" t="s">
        <v>381</v>
      </c>
      <c r="B39" s="44"/>
      <c r="C39" s="44"/>
      <c r="D39" s="63">
        <v>-191.86</v>
      </c>
      <c r="E39" s="40" t="s">
        <v>191</v>
      </c>
      <c r="F39" s="5" t="s">
        <v>201</v>
      </c>
      <c r="G39" s="40"/>
      <c r="H39" s="44"/>
      <c r="I39" s="40"/>
    </row>
    <row r="40" spans="1:12" x14ac:dyDescent="0.25">
      <c r="A40" s="43" t="s">
        <v>386</v>
      </c>
      <c r="B40" s="44"/>
      <c r="C40" s="44"/>
      <c r="D40" s="63">
        <v>-189.31</v>
      </c>
      <c r="E40" s="40" t="s">
        <v>191</v>
      </c>
      <c r="F40" s="5" t="s">
        <v>388</v>
      </c>
      <c r="G40" s="40"/>
      <c r="H40" s="44"/>
      <c r="I40" s="40"/>
    </row>
    <row r="41" spans="1:12" x14ac:dyDescent="0.25">
      <c r="A41" s="43" t="s">
        <v>386</v>
      </c>
      <c r="B41" s="44"/>
      <c r="C41" s="44"/>
      <c r="D41" s="63">
        <v>-189.31</v>
      </c>
      <c r="E41" s="40" t="s">
        <v>191</v>
      </c>
      <c r="F41" s="5" t="s">
        <v>388</v>
      </c>
      <c r="G41" s="40"/>
      <c r="H41" s="44"/>
      <c r="I41" s="40"/>
    </row>
    <row r="42" spans="1:12" x14ac:dyDescent="0.25">
      <c r="A42" s="43" t="s">
        <v>389</v>
      </c>
      <c r="B42" s="44"/>
      <c r="C42" s="44"/>
      <c r="D42" s="63">
        <v>-375.87</v>
      </c>
      <c r="E42" s="40" t="s">
        <v>191</v>
      </c>
      <c r="F42" s="5" t="s">
        <v>388</v>
      </c>
      <c r="G42" s="40"/>
      <c r="H42" s="44"/>
      <c r="I42" s="40"/>
    </row>
    <row r="43" spans="1:12" x14ac:dyDescent="0.25">
      <c r="A43" s="43">
        <v>40402</v>
      </c>
      <c r="B43" s="44"/>
      <c r="C43" s="44"/>
      <c r="D43" s="63">
        <v>-188.88</v>
      </c>
      <c r="E43" s="40" t="s">
        <v>191</v>
      </c>
      <c r="F43" s="5" t="s">
        <v>370</v>
      </c>
      <c r="G43" s="40"/>
      <c r="H43" s="44"/>
      <c r="I43" s="40"/>
    </row>
    <row r="44" spans="1:12" x14ac:dyDescent="0.25">
      <c r="A44" s="43">
        <v>40371</v>
      </c>
      <c r="B44" s="44"/>
      <c r="C44" s="44"/>
      <c r="D44" s="58">
        <v>-3030.3</v>
      </c>
      <c r="E44" s="40" t="s">
        <v>136</v>
      </c>
      <c r="F44" s="5" t="s">
        <v>233</v>
      </c>
      <c r="G44" s="40"/>
      <c r="H44" s="44"/>
      <c r="I44" s="40"/>
      <c r="K44" s="17">
        <f>SUM(D44:D45)</f>
        <v>-3949.84</v>
      </c>
    </row>
    <row r="45" spans="1:12" x14ac:dyDescent="0.25">
      <c r="A45" s="43">
        <v>40483</v>
      </c>
      <c r="B45" s="44"/>
      <c r="C45" s="44"/>
      <c r="D45" s="63">
        <v>-919.54</v>
      </c>
      <c r="E45" s="40" t="s">
        <v>136</v>
      </c>
      <c r="F45" s="5" t="s">
        <v>233</v>
      </c>
      <c r="G45" s="40"/>
      <c r="H45" s="44"/>
      <c r="I45" s="40"/>
      <c r="L45" s="17">
        <f>SUM(D46:D135)</f>
        <v>25119.26</v>
      </c>
    </row>
    <row r="46" spans="1:12" x14ac:dyDescent="0.25">
      <c r="A46" s="43">
        <v>40200</v>
      </c>
      <c r="B46" s="44"/>
      <c r="C46" s="44"/>
      <c r="D46" s="55">
        <v>350</v>
      </c>
      <c r="E46" s="40" t="s">
        <v>130</v>
      </c>
      <c r="F46" s="5" t="s">
        <v>332</v>
      </c>
      <c r="G46" s="40"/>
      <c r="H46" s="44"/>
      <c r="I46" s="40"/>
    </row>
    <row r="47" spans="1:12" x14ac:dyDescent="0.25">
      <c r="A47" s="43">
        <v>40385</v>
      </c>
      <c r="B47" s="44"/>
      <c r="C47" s="44"/>
      <c r="D47" s="57">
        <v>1244</v>
      </c>
      <c r="E47" s="40" t="s">
        <v>130</v>
      </c>
      <c r="F47" s="5" t="s">
        <v>356</v>
      </c>
      <c r="G47" s="40"/>
      <c r="H47" s="44"/>
      <c r="I47" s="40"/>
    </row>
    <row r="48" spans="1:12" x14ac:dyDescent="0.25">
      <c r="A48" s="43">
        <v>40247</v>
      </c>
      <c r="B48" s="44"/>
      <c r="C48" s="44"/>
      <c r="D48" s="57">
        <v>35</v>
      </c>
      <c r="E48" s="40" t="s">
        <v>130</v>
      </c>
      <c r="F48" s="5" t="s">
        <v>344</v>
      </c>
      <c r="G48" s="40"/>
      <c r="H48" s="44"/>
      <c r="I48" s="40"/>
    </row>
    <row r="49" spans="1:9" x14ac:dyDescent="0.25">
      <c r="A49" s="43">
        <v>40402</v>
      </c>
      <c r="B49" s="44"/>
      <c r="C49" s="44"/>
      <c r="D49" s="64">
        <v>30</v>
      </c>
      <c r="E49" s="40" t="s">
        <v>130</v>
      </c>
      <c r="F49" s="5" t="s">
        <v>344</v>
      </c>
      <c r="G49" s="40"/>
      <c r="H49" s="44"/>
      <c r="I49" s="40"/>
    </row>
    <row r="50" spans="1:9" x14ac:dyDescent="0.25">
      <c r="A50" s="43" t="s">
        <v>386</v>
      </c>
      <c r="B50" s="44"/>
      <c r="C50" s="44"/>
      <c r="D50" s="40">
        <v>25</v>
      </c>
      <c r="E50" s="40" t="s">
        <v>130</v>
      </c>
      <c r="F50" s="5" t="s">
        <v>387</v>
      </c>
      <c r="G50" s="40"/>
      <c r="H50" s="44"/>
      <c r="I50" s="40"/>
    </row>
    <row r="51" spans="1:9" x14ac:dyDescent="0.25">
      <c r="A51" s="43">
        <v>40385</v>
      </c>
      <c r="B51" s="44"/>
      <c r="C51" s="44"/>
      <c r="D51" s="57">
        <v>50</v>
      </c>
      <c r="E51" s="40" t="s">
        <v>130</v>
      </c>
      <c r="F51" s="5" t="s">
        <v>81</v>
      </c>
      <c r="G51" s="40"/>
      <c r="H51" s="44"/>
      <c r="I51" s="40"/>
    </row>
    <row r="52" spans="1:9" x14ac:dyDescent="0.25">
      <c r="A52" s="43">
        <v>40491</v>
      </c>
      <c r="B52" s="44"/>
      <c r="C52" s="44"/>
      <c r="D52" s="40">
        <v>10</v>
      </c>
      <c r="E52" s="40" t="s">
        <v>130</v>
      </c>
      <c r="F52" s="5" t="s">
        <v>70</v>
      </c>
      <c r="G52" s="40"/>
      <c r="H52" s="44"/>
      <c r="I52" s="40"/>
    </row>
    <row r="53" spans="1:9" x14ac:dyDescent="0.25">
      <c r="A53" s="43">
        <v>40445</v>
      </c>
      <c r="B53" s="44"/>
      <c r="C53" s="44"/>
      <c r="D53" s="57">
        <v>50</v>
      </c>
      <c r="E53" s="40" t="s">
        <v>130</v>
      </c>
      <c r="F53" s="5" t="s">
        <v>361</v>
      </c>
      <c r="G53" s="40"/>
      <c r="H53" s="44"/>
      <c r="I53" s="40"/>
    </row>
    <row r="54" spans="1:9" x14ac:dyDescent="0.25">
      <c r="A54" s="43">
        <v>40245</v>
      </c>
      <c r="B54" s="44"/>
      <c r="C54" s="44"/>
      <c r="D54" s="40">
        <v>40</v>
      </c>
      <c r="E54" s="40" t="s">
        <v>130</v>
      </c>
      <c r="F54" s="5" t="s">
        <v>76</v>
      </c>
      <c r="G54" s="40"/>
      <c r="H54" s="44"/>
      <c r="I54" s="40"/>
    </row>
    <row r="55" spans="1:9" x14ac:dyDescent="0.25">
      <c r="A55" s="43" t="s">
        <v>383</v>
      </c>
      <c r="B55" s="44"/>
      <c r="C55" s="44"/>
      <c r="D55" s="40">
        <v>365</v>
      </c>
      <c r="E55" s="40" t="s">
        <v>130</v>
      </c>
      <c r="F55" s="5" t="s">
        <v>385</v>
      </c>
      <c r="G55" s="40"/>
      <c r="H55" s="44"/>
      <c r="I55" s="40"/>
    </row>
    <row r="56" spans="1:9" x14ac:dyDescent="0.25">
      <c r="A56" s="43">
        <v>40424</v>
      </c>
      <c r="B56" s="44"/>
      <c r="C56" s="44"/>
      <c r="D56" s="57">
        <v>250</v>
      </c>
      <c r="E56" s="40" t="s">
        <v>130</v>
      </c>
      <c r="F56" s="5" t="s">
        <v>359</v>
      </c>
      <c r="G56" s="40"/>
      <c r="H56" s="44"/>
      <c r="I56" s="40"/>
    </row>
    <row r="57" spans="1:9" x14ac:dyDescent="0.25">
      <c r="A57" s="43">
        <v>40252</v>
      </c>
      <c r="B57" s="44"/>
      <c r="C57" s="44"/>
      <c r="D57" s="40">
        <v>5</v>
      </c>
      <c r="E57" s="40" t="s">
        <v>130</v>
      </c>
      <c r="F57" s="5" t="s">
        <v>345</v>
      </c>
      <c r="G57" s="40"/>
      <c r="H57" s="44"/>
      <c r="I57" s="40"/>
    </row>
    <row r="58" spans="1:9" x14ac:dyDescent="0.25">
      <c r="A58" s="43">
        <v>40232</v>
      </c>
      <c r="B58" s="44"/>
      <c r="C58" s="44"/>
      <c r="D58" s="40">
        <v>6.2</v>
      </c>
      <c r="E58" s="40" t="s">
        <v>130</v>
      </c>
      <c r="F58" s="5" t="s">
        <v>340</v>
      </c>
      <c r="G58" s="40"/>
      <c r="H58" s="44"/>
      <c r="I58" s="40"/>
    </row>
    <row r="59" spans="1:9" x14ac:dyDescent="0.25">
      <c r="A59" s="43">
        <v>40232</v>
      </c>
      <c r="B59" s="44"/>
      <c r="C59" s="44"/>
      <c r="D59" s="40">
        <v>10.8</v>
      </c>
      <c r="E59" s="40" t="s">
        <v>130</v>
      </c>
      <c r="F59" s="5" t="s">
        <v>340</v>
      </c>
      <c r="G59" s="40"/>
      <c r="H59" s="44"/>
      <c r="I59" s="40"/>
    </row>
    <row r="60" spans="1:9" x14ac:dyDescent="0.25">
      <c r="A60" s="43">
        <v>40232</v>
      </c>
      <c r="B60" s="44"/>
      <c r="C60" s="44"/>
      <c r="D60" s="40">
        <v>13.5</v>
      </c>
      <c r="E60" s="40" t="s">
        <v>130</v>
      </c>
      <c r="F60" s="5" t="s">
        <v>340</v>
      </c>
      <c r="G60" s="40"/>
      <c r="H60" s="44"/>
      <c r="I60" s="40"/>
    </row>
    <row r="61" spans="1:9" x14ac:dyDescent="0.25">
      <c r="A61" s="43">
        <v>40232</v>
      </c>
      <c r="B61" s="44"/>
      <c r="C61" s="44"/>
      <c r="D61" s="40">
        <v>23.8</v>
      </c>
      <c r="E61" s="40" t="s">
        <v>130</v>
      </c>
      <c r="F61" s="5" t="s">
        <v>340</v>
      </c>
      <c r="G61" s="40"/>
      <c r="H61" s="44"/>
      <c r="I61" s="40"/>
    </row>
    <row r="62" spans="1:9" x14ac:dyDescent="0.25">
      <c r="A62" s="43">
        <v>40378</v>
      </c>
      <c r="B62" s="44"/>
      <c r="C62" s="44"/>
      <c r="D62" s="57">
        <v>500</v>
      </c>
      <c r="E62" s="40" t="s">
        <v>130</v>
      </c>
      <c r="F62" s="5" t="s">
        <v>292</v>
      </c>
      <c r="G62" s="40"/>
      <c r="H62" s="44"/>
      <c r="I62" s="40"/>
    </row>
    <row r="63" spans="1:9" x14ac:dyDescent="0.25">
      <c r="A63" s="43">
        <v>40309</v>
      </c>
      <c r="B63" s="44"/>
      <c r="C63" s="44"/>
      <c r="D63" s="57">
        <v>30</v>
      </c>
      <c r="E63" s="40" t="s">
        <v>130</v>
      </c>
      <c r="F63" s="5" t="s">
        <v>352</v>
      </c>
      <c r="G63" s="40"/>
      <c r="H63" s="44"/>
      <c r="I63" s="40"/>
    </row>
    <row r="64" spans="1:9" x14ac:dyDescent="0.25">
      <c r="A64" s="43" t="s">
        <v>373</v>
      </c>
      <c r="B64" s="44"/>
      <c r="C64" s="44"/>
      <c r="D64" s="64">
        <v>35</v>
      </c>
      <c r="E64" s="40" t="s">
        <v>130</v>
      </c>
      <c r="F64" s="5" t="s">
        <v>249</v>
      </c>
      <c r="G64" s="40"/>
      <c r="H64" s="44"/>
      <c r="I64" s="40"/>
    </row>
    <row r="65" spans="1:9" x14ac:dyDescent="0.25">
      <c r="A65" s="43">
        <v>40210</v>
      </c>
      <c r="B65" s="44"/>
      <c r="C65" s="44"/>
      <c r="D65" s="55">
        <v>10</v>
      </c>
      <c r="E65" s="40" t="s">
        <v>130</v>
      </c>
      <c r="F65" s="5" t="s">
        <v>315</v>
      </c>
      <c r="G65" s="40"/>
      <c r="H65" s="44"/>
      <c r="I65" s="40"/>
    </row>
    <row r="66" spans="1:9" x14ac:dyDescent="0.25">
      <c r="A66" s="43">
        <v>40238</v>
      </c>
      <c r="B66" s="44"/>
      <c r="C66" s="44"/>
      <c r="D66" s="40">
        <v>10</v>
      </c>
      <c r="E66" s="40" t="s">
        <v>130</v>
      </c>
      <c r="F66" s="5" t="s">
        <v>315</v>
      </c>
      <c r="G66" s="40"/>
      <c r="H66" s="44"/>
      <c r="I66" s="40"/>
    </row>
    <row r="67" spans="1:9" x14ac:dyDescent="0.25">
      <c r="A67" s="43">
        <v>40268</v>
      </c>
      <c r="B67" s="44"/>
      <c r="C67" s="44"/>
      <c r="D67" s="57">
        <v>10</v>
      </c>
      <c r="E67" s="40" t="s">
        <v>130</v>
      </c>
      <c r="F67" s="5" t="s">
        <v>315</v>
      </c>
      <c r="G67" s="40"/>
      <c r="H67" s="44"/>
      <c r="I67" s="40"/>
    </row>
    <row r="68" spans="1:9" x14ac:dyDescent="0.25">
      <c r="A68" s="43">
        <v>40298</v>
      </c>
      <c r="B68" s="44"/>
      <c r="C68" s="44"/>
      <c r="D68" s="57">
        <v>10</v>
      </c>
      <c r="E68" s="40" t="s">
        <v>130</v>
      </c>
      <c r="F68" s="5" t="s">
        <v>315</v>
      </c>
      <c r="G68" s="40"/>
      <c r="H68" s="44"/>
      <c r="I68" s="40"/>
    </row>
    <row r="69" spans="1:9" x14ac:dyDescent="0.25">
      <c r="A69" s="43">
        <v>40329</v>
      </c>
      <c r="B69" s="44"/>
      <c r="C69" s="44"/>
      <c r="D69" s="57">
        <v>10</v>
      </c>
      <c r="E69" s="40" t="s">
        <v>130</v>
      </c>
      <c r="F69" s="5" t="s">
        <v>315</v>
      </c>
      <c r="G69" s="40"/>
      <c r="H69" s="44"/>
      <c r="I69" s="40"/>
    </row>
    <row r="70" spans="1:9" x14ac:dyDescent="0.25">
      <c r="A70" s="43">
        <v>40359</v>
      </c>
      <c r="B70" s="44"/>
      <c r="C70" s="44"/>
      <c r="D70" s="57">
        <v>10</v>
      </c>
      <c r="E70" s="40" t="s">
        <v>130</v>
      </c>
      <c r="F70" s="5" t="s">
        <v>315</v>
      </c>
      <c r="G70" s="40"/>
      <c r="H70" s="44"/>
      <c r="I70" s="40"/>
    </row>
    <row r="71" spans="1:9" x14ac:dyDescent="0.25">
      <c r="A71" s="43">
        <v>40392</v>
      </c>
      <c r="B71" s="44"/>
      <c r="C71" s="44"/>
      <c r="D71" s="57">
        <v>10</v>
      </c>
      <c r="E71" s="40" t="s">
        <v>130</v>
      </c>
      <c r="F71" s="5" t="s">
        <v>315</v>
      </c>
      <c r="G71" s="40"/>
      <c r="H71" s="44"/>
      <c r="I71" s="40"/>
    </row>
    <row r="72" spans="1:9" x14ac:dyDescent="0.25">
      <c r="A72" s="43">
        <v>40421</v>
      </c>
      <c r="B72" s="44"/>
      <c r="C72" s="44"/>
      <c r="D72" s="57">
        <v>10</v>
      </c>
      <c r="E72" s="40" t="s">
        <v>130</v>
      </c>
      <c r="F72" s="5" t="s">
        <v>315</v>
      </c>
      <c r="G72" s="40"/>
      <c r="H72" s="44"/>
      <c r="I72" s="40"/>
    </row>
    <row r="73" spans="1:9" x14ac:dyDescent="0.25">
      <c r="A73" s="43">
        <v>40451</v>
      </c>
      <c r="B73" s="44"/>
      <c r="C73" s="44"/>
      <c r="D73" s="57">
        <v>10</v>
      </c>
      <c r="E73" s="40" t="s">
        <v>130</v>
      </c>
      <c r="F73" s="5" t="s">
        <v>315</v>
      </c>
      <c r="G73" s="40"/>
      <c r="H73" s="44"/>
      <c r="I73" s="40"/>
    </row>
    <row r="74" spans="1:9" x14ac:dyDescent="0.25">
      <c r="A74" s="43">
        <v>40483</v>
      </c>
      <c r="B74" s="44"/>
      <c r="C74" s="44"/>
      <c r="D74" s="57">
        <v>10</v>
      </c>
      <c r="E74" s="40" t="s">
        <v>130</v>
      </c>
      <c r="F74" s="5" t="s">
        <v>315</v>
      </c>
      <c r="G74" s="40"/>
      <c r="H74" s="44"/>
      <c r="I74" s="40"/>
    </row>
    <row r="75" spans="1:9" x14ac:dyDescent="0.25">
      <c r="A75" s="43">
        <v>40512</v>
      </c>
      <c r="B75" s="44"/>
      <c r="C75" s="44"/>
      <c r="D75" s="64">
        <v>10</v>
      </c>
      <c r="E75" s="40" t="s">
        <v>130</v>
      </c>
      <c r="F75" s="5" t="s">
        <v>315</v>
      </c>
      <c r="G75" s="40"/>
      <c r="H75" s="44"/>
      <c r="I75" s="40"/>
    </row>
    <row r="76" spans="1:9" x14ac:dyDescent="0.25">
      <c r="A76" s="43" t="s">
        <v>389</v>
      </c>
      <c r="B76" s="44"/>
      <c r="C76" s="44"/>
      <c r="D76" s="40">
        <v>10</v>
      </c>
      <c r="E76" s="40" t="s">
        <v>130</v>
      </c>
      <c r="F76" s="5" t="s">
        <v>315</v>
      </c>
      <c r="G76" s="40"/>
      <c r="H76" s="44"/>
      <c r="I76" s="40"/>
    </row>
    <row r="77" spans="1:9" x14ac:dyDescent="0.25">
      <c r="A77" s="43" t="s">
        <v>378</v>
      </c>
      <c r="B77" s="44"/>
      <c r="C77" s="44"/>
      <c r="D77" s="40">
        <v>1790</v>
      </c>
      <c r="E77" s="40" t="s">
        <v>130</v>
      </c>
      <c r="F77" s="5" t="s">
        <v>379</v>
      </c>
      <c r="G77" s="40"/>
      <c r="H77" s="44"/>
      <c r="I77" s="40"/>
    </row>
    <row r="78" spans="1:9" x14ac:dyDescent="0.25">
      <c r="A78" s="43" t="s">
        <v>378</v>
      </c>
      <c r="B78" s="44"/>
      <c r="C78" s="44"/>
      <c r="D78" s="64">
        <v>2080</v>
      </c>
      <c r="E78" s="40" t="s">
        <v>130</v>
      </c>
      <c r="F78" s="5" t="s">
        <v>379</v>
      </c>
      <c r="G78" s="40"/>
      <c r="H78" s="44"/>
      <c r="I78" s="40"/>
    </row>
    <row r="79" spans="1:9" x14ac:dyDescent="0.25">
      <c r="A79" s="43" t="s">
        <v>378</v>
      </c>
      <c r="B79" s="44"/>
      <c r="C79" s="44"/>
      <c r="D79" s="40">
        <v>2480</v>
      </c>
      <c r="E79" s="40" t="s">
        <v>130</v>
      </c>
      <c r="F79" s="5" t="s">
        <v>379</v>
      </c>
      <c r="G79" s="40"/>
      <c r="H79" s="44"/>
      <c r="I79" s="40"/>
    </row>
    <row r="80" spans="1:9" x14ac:dyDescent="0.25">
      <c r="A80" s="43" t="s">
        <v>378</v>
      </c>
      <c r="B80" s="44"/>
      <c r="C80" s="44"/>
      <c r="D80" s="64">
        <v>5680.57</v>
      </c>
      <c r="E80" s="40" t="s">
        <v>130</v>
      </c>
      <c r="F80" s="5" t="s">
        <v>379</v>
      </c>
      <c r="G80" s="40"/>
      <c r="H80" s="44"/>
      <c r="I80" s="40"/>
    </row>
    <row r="81" spans="1:11" x14ac:dyDescent="0.25">
      <c r="A81" s="43" t="s">
        <v>378</v>
      </c>
      <c r="B81" s="44"/>
      <c r="C81" s="44"/>
      <c r="D81" s="64">
        <v>550</v>
      </c>
      <c r="E81" s="40" t="s">
        <v>130</v>
      </c>
      <c r="F81" s="5" t="s">
        <v>380</v>
      </c>
      <c r="G81" s="40"/>
      <c r="H81" s="44"/>
      <c r="I81" s="40"/>
    </row>
    <row r="82" spans="1:11" x14ac:dyDescent="0.25">
      <c r="A82" s="43">
        <v>40491</v>
      </c>
      <c r="B82" s="44"/>
      <c r="C82" s="44"/>
      <c r="D82" s="40">
        <v>50</v>
      </c>
      <c r="E82" s="40" t="s">
        <v>130</v>
      </c>
      <c r="F82" s="5" t="s">
        <v>85</v>
      </c>
      <c r="G82" s="40"/>
      <c r="H82" s="44"/>
      <c r="I82" s="40"/>
    </row>
    <row r="83" spans="1:11" x14ac:dyDescent="0.25">
      <c r="A83" s="43">
        <v>40200</v>
      </c>
      <c r="B83" s="44"/>
      <c r="C83" s="44"/>
      <c r="D83" s="55">
        <v>25</v>
      </c>
      <c r="E83" s="40" t="s">
        <v>130</v>
      </c>
      <c r="F83" s="5" t="s">
        <v>331</v>
      </c>
      <c r="G83" s="40"/>
      <c r="H83" s="44"/>
      <c r="I83" s="40"/>
    </row>
    <row r="84" spans="1:11" x14ac:dyDescent="0.25">
      <c r="A84" s="43">
        <v>40224</v>
      </c>
      <c r="B84" s="44"/>
      <c r="C84" s="44"/>
      <c r="D84" s="40">
        <v>100</v>
      </c>
      <c r="E84" s="40" t="s">
        <v>130</v>
      </c>
      <c r="F84" s="5" t="s">
        <v>339</v>
      </c>
      <c r="G84" s="40"/>
      <c r="H84" s="44"/>
      <c r="I84" s="40"/>
    </row>
    <row r="85" spans="1:11" x14ac:dyDescent="0.25">
      <c r="A85" s="43">
        <v>40507</v>
      </c>
      <c r="B85" s="44"/>
      <c r="C85" s="44"/>
      <c r="D85" s="40">
        <v>200</v>
      </c>
      <c r="E85" s="40" t="s">
        <v>130</v>
      </c>
      <c r="F85" s="5" t="s">
        <v>339</v>
      </c>
      <c r="G85" s="40"/>
      <c r="H85" s="44"/>
      <c r="I85" s="40"/>
    </row>
    <row r="86" spans="1:11" x14ac:dyDescent="0.25">
      <c r="A86" s="43" t="s">
        <v>375</v>
      </c>
      <c r="B86" s="44"/>
      <c r="C86" s="44"/>
      <c r="D86" s="64">
        <v>50</v>
      </c>
      <c r="E86" s="40" t="s">
        <v>130</v>
      </c>
      <c r="F86" s="5" t="s">
        <v>377</v>
      </c>
      <c r="G86" s="40"/>
      <c r="H86" s="44"/>
      <c r="I86" s="40"/>
    </row>
    <row r="87" spans="1:11" ht="13" x14ac:dyDescent="0.3">
      <c r="A87" s="43">
        <v>40182</v>
      </c>
      <c r="B87" s="44"/>
      <c r="C87" s="44"/>
      <c r="D87" s="40">
        <v>50</v>
      </c>
      <c r="E87" s="40" t="s">
        <v>130</v>
      </c>
      <c r="F87" s="5" t="s">
        <v>279</v>
      </c>
      <c r="G87" s="40"/>
      <c r="H87" s="44"/>
      <c r="I87" s="40"/>
      <c r="J87" s="59"/>
      <c r="K87" s="61"/>
    </row>
    <row r="88" spans="1:11" x14ac:dyDescent="0.25">
      <c r="A88" s="43">
        <v>40423</v>
      </c>
      <c r="B88" s="44"/>
      <c r="C88" s="44"/>
      <c r="D88" s="57">
        <v>50</v>
      </c>
      <c r="E88" s="40" t="s">
        <v>130</v>
      </c>
      <c r="F88" s="5" t="s">
        <v>358</v>
      </c>
      <c r="G88" s="40"/>
      <c r="H88" s="44"/>
      <c r="I88" s="40"/>
    </row>
    <row r="89" spans="1:11" x14ac:dyDescent="0.25">
      <c r="A89" s="43">
        <v>40445</v>
      </c>
      <c r="B89" s="44"/>
      <c r="C89" s="44"/>
      <c r="D89" s="57">
        <v>20</v>
      </c>
      <c r="E89" s="40" t="s">
        <v>130</v>
      </c>
      <c r="F89" s="5" t="s">
        <v>362</v>
      </c>
      <c r="G89" s="40"/>
      <c r="H89" s="44"/>
      <c r="I89" s="40"/>
    </row>
    <row r="90" spans="1:11" x14ac:dyDescent="0.25">
      <c r="A90" s="43">
        <v>40185</v>
      </c>
      <c r="B90" s="44"/>
      <c r="C90" s="44"/>
      <c r="D90" s="40">
        <v>25</v>
      </c>
      <c r="E90" s="40" t="s">
        <v>130</v>
      </c>
      <c r="F90" s="5" t="s">
        <v>329</v>
      </c>
      <c r="G90" s="40"/>
      <c r="H90" s="44"/>
      <c r="I90" s="40"/>
    </row>
    <row r="91" spans="1:11" x14ac:dyDescent="0.25">
      <c r="A91" s="43">
        <v>40245</v>
      </c>
      <c r="B91" s="44"/>
      <c r="C91" s="44"/>
      <c r="D91" s="40">
        <v>100</v>
      </c>
      <c r="E91" s="40" t="s">
        <v>130</v>
      </c>
      <c r="F91" s="5" t="s">
        <v>235</v>
      </c>
      <c r="G91" s="40"/>
      <c r="H91" s="44"/>
      <c r="I91" s="40"/>
    </row>
    <row r="92" spans="1:11" x14ac:dyDescent="0.25">
      <c r="A92" s="43">
        <v>40233</v>
      </c>
      <c r="B92" s="44"/>
      <c r="C92" s="44"/>
      <c r="D92" s="40">
        <v>30</v>
      </c>
      <c r="E92" s="40" t="s">
        <v>130</v>
      </c>
      <c r="F92" s="5" t="s">
        <v>341</v>
      </c>
      <c r="G92" s="40"/>
      <c r="H92" s="44"/>
      <c r="I92" s="40"/>
    </row>
    <row r="93" spans="1:11" x14ac:dyDescent="0.25">
      <c r="A93" s="43">
        <v>40185</v>
      </c>
      <c r="B93" s="44"/>
      <c r="C93" s="44"/>
      <c r="D93" s="40">
        <v>60</v>
      </c>
      <c r="E93" s="40" t="s">
        <v>130</v>
      </c>
      <c r="F93" s="5" t="s">
        <v>94</v>
      </c>
      <c r="G93" s="40"/>
      <c r="H93" s="44"/>
      <c r="I93" s="40"/>
    </row>
    <row r="94" spans="1:11" x14ac:dyDescent="0.25">
      <c r="A94" s="43">
        <v>40277</v>
      </c>
      <c r="B94" s="44"/>
      <c r="C94" s="44"/>
      <c r="D94" s="57">
        <v>25</v>
      </c>
      <c r="E94" s="40" t="s">
        <v>130</v>
      </c>
      <c r="F94" s="5" t="s">
        <v>350</v>
      </c>
      <c r="G94" s="40"/>
      <c r="H94" s="44"/>
      <c r="I94" s="40"/>
    </row>
    <row r="95" spans="1:11" x14ac:dyDescent="0.25">
      <c r="A95" s="43">
        <v>40491</v>
      </c>
      <c r="B95" s="44"/>
      <c r="C95" s="44"/>
      <c r="D95" s="40">
        <v>256.60000000000002</v>
      </c>
      <c r="E95" s="40" t="s">
        <v>130</v>
      </c>
      <c r="F95" s="5" t="s">
        <v>369</v>
      </c>
      <c r="G95" s="40"/>
      <c r="H95" s="44"/>
      <c r="I95" s="40"/>
    </row>
    <row r="96" spans="1:11" x14ac:dyDescent="0.25">
      <c r="A96" s="43">
        <v>40297</v>
      </c>
      <c r="B96" s="44"/>
      <c r="C96" s="44"/>
      <c r="D96" s="57">
        <v>50</v>
      </c>
      <c r="E96" s="40" t="s">
        <v>130</v>
      </c>
      <c r="F96" s="5" t="s">
        <v>104</v>
      </c>
      <c r="G96" s="40"/>
      <c r="H96" s="44"/>
      <c r="I96" s="40"/>
    </row>
    <row r="97" spans="1:9" x14ac:dyDescent="0.25">
      <c r="A97" s="2">
        <v>40408</v>
      </c>
      <c r="D97" s="8">
        <v>20</v>
      </c>
      <c r="E97" s="8" t="s">
        <v>130</v>
      </c>
      <c r="F97" s="5" t="s">
        <v>110</v>
      </c>
      <c r="G97" s="40"/>
      <c r="H97" s="44"/>
      <c r="I97" s="40"/>
    </row>
    <row r="98" spans="1:9" x14ac:dyDescent="0.25">
      <c r="A98" s="43">
        <v>40474</v>
      </c>
      <c r="B98" s="44"/>
      <c r="C98" s="44"/>
      <c r="D98" s="57">
        <v>20</v>
      </c>
      <c r="E98" s="40" t="s">
        <v>130</v>
      </c>
      <c r="F98" s="5" t="s">
        <v>110</v>
      </c>
      <c r="G98" s="40"/>
      <c r="H98" s="44"/>
      <c r="I98" s="40"/>
    </row>
    <row r="99" spans="1:9" x14ac:dyDescent="0.25">
      <c r="A99" s="43">
        <v>40507</v>
      </c>
      <c r="B99" s="44"/>
      <c r="C99" s="44"/>
      <c r="D99" s="57">
        <v>20</v>
      </c>
      <c r="E99" s="40" t="s">
        <v>130</v>
      </c>
      <c r="F99" s="5" t="s">
        <v>110</v>
      </c>
      <c r="G99" s="40"/>
      <c r="H99" s="44"/>
      <c r="I99" s="40"/>
    </row>
    <row r="100" spans="1:9" x14ac:dyDescent="0.25">
      <c r="A100" s="43">
        <v>40192</v>
      </c>
      <c r="B100" s="44"/>
      <c r="C100" s="44"/>
      <c r="D100" s="40">
        <v>20</v>
      </c>
      <c r="E100" s="40" t="s">
        <v>130</v>
      </c>
      <c r="F100" s="5" t="s">
        <v>330</v>
      </c>
      <c r="G100" s="40"/>
      <c r="H100" s="44"/>
      <c r="I100" s="40"/>
    </row>
    <row r="101" spans="1:9" x14ac:dyDescent="0.25">
      <c r="A101" s="43">
        <v>40365</v>
      </c>
      <c r="B101" s="44"/>
      <c r="C101" s="44"/>
      <c r="D101" s="57">
        <v>20</v>
      </c>
      <c r="E101" s="40" t="s">
        <v>130</v>
      </c>
      <c r="F101" s="5" t="s">
        <v>330</v>
      </c>
      <c r="G101" s="40"/>
      <c r="H101" s="44"/>
      <c r="I101" s="40"/>
    </row>
    <row r="102" spans="1:9" x14ac:dyDescent="0.25">
      <c r="A102" s="43" t="s">
        <v>381</v>
      </c>
      <c r="B102" s="44"/>
      <c r="C102" s="44"/>
      <c r="D102" s="40">
        <v>250</v>
      </c>
      <c r="E102" s="40" t="s">
        <v>130</v>
      </c>
      <c r="F102" s="5" t="s">
        <v>382</v>
      </c>
      <c r="G102" s="40"/>
      <c r="H102" s="44"/>
      <c r="I102" s="40"/>
    </row>
    <row r="103" spans="1:9" x14ac:dyDescent="0.25">
      <c r="A103" s="43">
        <v>40434</v>
      </c>
      <c r="B103" s="44"/>
      <c r="C103" s="44"/>
      <c r="D103" s="57">
        <v>50</v>
      </c>
      <c r="E103" s="40" t="s">
        <v>130</v>
      </c>
      <c r="F103" s="5" t="s">
        <v>360</v>
      </c>
      <c r="G103" s="40"/>
      <c r="H103" s="44"/>
      <c r="I103" s="40"/>
    </row>
    <row r="104" spans="1:9" x14ac:dyDescent="0.25">
      <c r="A104" s="43">
        <v>40507</v>
      </c>
      <c r="B104" s="44"/>
      <c r="C104" s="44"/>
      <c r="D104" s="40">
        <v>250</v>
      </c>
      <c r="E104" s="40" t="s">
        <v>130</v>
      </c>
      <c r="F104" s="5" t="s">
        <v>360</v>
      </c>
      <c r="G104" s="40"/>
      <c r="H104" s="44"/>
      <c r="I104" s="40"/>
    </row>
    <row r="105" spans="1:9" x14ac:dyDescent="0.25">
      <c r="A105" s="43">
        <v>40182</v>
      </c>
      <c r="B105" s="44"/>
      <c r="C105" s="44"/>
      <c r="D105" s="40">
        <v>250</v>
      </c>
      <c r="E105" s="40" t="s">
        <v>130</v>
      </c>
      <c r="F105" s="5" t="s">
        <v>324</v>
      </c>
      <c r="G105" s="40"/>
      <c r="H105" s="44"/>
      <c r="I105" s="40"/>
    </row>
    <row r="106" spans="1:9" x14ac:dyDescent="0.25">
      <c r="A106" s="43" t="s">
        <v>389</v>
      </c>
      <c r="B106" s="44"/>
      <c r="C106" s="44"/>
      <c r="D106" s="40">
        <v>100</v>
      </c>
      <c r="E106" s="40" t="s">
        <v>130</v>
      </c>
      <c r="F106" s="5" t="s">
        <v>324</v>
      </c>
      <c r="G106" s="40"/>
      <c r="H106" s="44"/>
      <c r="I106" s="40"/>
    </row>
    <row r="107" spans="1:9" x14ac:dyDescent="0.25">
      <c r="A107" s="43">
        <v>40430</v>
      </c>
      <c r="B107" s="44"/>
      <c r="C107" s="44"/>
      <c r="D107" s="57">
        <v>2000</v>
      </c>
      <c r="E107" s="40" t="s">
        <v>130</v>
      </c>
      <c r="F107" s="5" t="s">
        <v>311</v>
      </c>
      <c r="G107" s="40"/>
      <c r="H107" s="44"/>
      <c r="I107" s="40"/>
    </row>
    <row r="108" spans="1:9" x14ac:dyDescent="0.25">
      <c r="A108" s="43" t="s">
        <v>389</v>
      </c>
      <c r="B108" s="44"/>
      <c r="C108" s="44"/>
      <c r="D108" s="40">
        <v>200</v>
      </c>
      <c r="E108" s="40" t="s">
        <v>130</v>
      </c>
      <c r="F108" s="5" t="s">
        <v>390</v>
      </c>
      <c r="G108" s="40"/>
      <c r="H108" s="44"/>
      <c r="I108" s="40"/>
    </row>
    <row r="109" spans="1:9" x14ac:dyDescent="0.25">
      <c r="A109" s="43">
        <v>40182</v>
      </c>
      <c r="B109" s="44"/>
      <c r="C109" s="44"/>
      <c r="D109" s="40">
        <v>10</v>
      </c>
      <c r="E109" s="40" t="s">
        <v>130</v>
      </c>
      <c r="F109" s="5" t="s">
        <v>325</v>
      </c>
      <c r="G109" s="40"/>
      <c r="H109" s="44"/>
      <c r="I109" s="40"/>
    </row>
    <row r="110" spans="1:9" x14ac:dyDescent="0.25">
      <c r="A110" s="43">
        <v>40210</v>
      </c>
      <c r="B110" s="44"/>
      <c r="C110" s="44"/>
      <c r="D110" s="55">
        <v>10</v>
      </c>
      <c r="E110" s="40" t="s">
        <v>130</v>
      </c>
      <c r="F110" s="5" t="s">
        <v>325</v>
      </c>
      <c r="G110" s="40"/>
      <c r="H110" s="44"/>
      <c r="I110" s="40"/>
    </row>
    <row r="111" spans="1:9" x14ac:dyDescent="0.25">
      <c r="A111" s="43">
        <v>40238</v>
      </c>
      <c r="B111" s="44"/>
      <c r="C111" s="44"/>
      <c r="D111" s="40">
        <v>10</v>
      </c>
      <c r="E111" s="40" t="s">
        <v>130</v>
      </c>
      <c r="F111" s="5" t="s">
        <v>325</v>
      </c>
      <c r="G111" s="40"/>
      <c r="H111" s="44"/>
      <c r="I111" s="40"/>
    </row>
    <row r="112" spans="1:9" x14ac:dyDescent="0.25">
      <c r="A112" s="43">
        <v>40269</v>
      </c>
      <c r="B112" s="44"/>
      <c r="C112" s="44"/>
      <c r="D112" s="57">
        <v>10</v>
      </c>
      <c r="E112" s="40" t="s">
        <v>130</v>
      </c>
      <c r="F112" s="5" t="s">
        <v>325</v>
      </c>
      <c r="G112" s="40"/>
      <c r="H112" s="44"/>
      <c r="I112" s="40"/>
    </row>
    <row r="113" spans="1:9" x14ac:dyDescent="0.25">
      <c r="A113" s="43">
        <v>40301</v>
      </c>
      <c r="B113" s="44"/>
      <c r="C113" s="44"/>
      <c r="D113" s="57">
        <v>10</v>
      </c>
      <c r="E113" s="40" t="s">
        <v>130</v>
      </c>
      <c r="F113" s="5" t="s">
        <v>325</v>
      </c>
      <c r="G113" s="40"/>
      <c r="H113" s="44"/>
      <c r="I113" s="40"/>
    </row>
    <row r="114" spans="1:9" x14ac:dyDescent="0.25">
      <c r="A114" s="43">
        <v>40330</v>
      </c>
      <c r="B114" s="44"/>
      <c r="C114" s="44"/>
      <c r="D114" s="57">
        <v>10</v>
      </c>
      <c r="E114" s="40" t="s">
        <v>130</v>
      </c>
      <c r="F114" s="5" t="s">
        <v>325</v>
      </c>
      <c r="G114" s="40"/>
      <c r="H114" s="44"/>
      <c r="I114" s="40"/>
    </row>
    <row r="115" spans="1:9" x14ac:dyDescent="0.25">
      <c r="A115" s="43">
        <v>40360</v>
      </c>
      <c r="B115" s="44"/>
      <c r="C115" s="44"/>
      <c r="D115" s="57">
        <v>10</v>
      </c>
      <c r="E115" s="40" t="s">
        <v>130</v>
      </c>
      <c r="F115" s="5" t="s">
        <v>325</v>
      </c>
      <c r="G115" s="40"/>
      <c r="H115" s="44"/>
      <c r="I115" s="40"/>
    </row>
    <row r="116" spans="1:9" x14ac:dyDescent="0.25">
      <c r="A116" s="43">
        <v>40392</v>
      </c>
      <c r="B116" s="44"/>
      <c r="C116" s="44"/>
      <c r="D116" s="57">
        <v>10</v>
      </c>
      <c r="E116" s="40" t="s">
        <v>130</v>
      </c>
      <c r="F116" s="5" t="s">
        <v>325</v>
      </c>
      <c r="G116" s="40"/>
      <c r="H116" s="44"/>
      <c r="I116" s="40"/>
    </row>
    <row r="117" spans="1:9" x14ac:dyDescent="0.25">
      <c r="A117" s="43">
        <v>40422</v>
      </c>
      <c r="B117" s="44"/>
      <c r="C117" s="44"/>
      <c r="D117" s="57">
        <v>10</v>
      </c>
      <c r="E117" s="40" t="s">
        <v>130</v>
      </c>
      <c r="F117" s="5" t="s">
        <v>325</v>
      </c>
      <c r="G117" s="40"/>
      <c r="H117" s="44"/>
      <c r="I117" s="40"/>
    </row>
    <row r="118" spans="1:9" x14ac:dyDescent="0.25">
      <c r="A118" s="43">
        <v>40452</v>
      </c>
      <c r="B118" s="44"/>
      <c r="C118" s="44"/>
      <c r="D118" s="57">
        <v>10</v>
      </c>
      <c r="E118" s="40" t="s">
        <v>130</v>
      </c>
      <c r="F118" s="5" t="s">
        <v>325</v>
      </c>
      <c r="G118" s="40"/>
      <c r="H118" s="44"/>
      <c r="I118" s="40"/>
    </row>
    <row r="119" spans="1:9" x14ac:dyDescent="0.25">
      <c r="A119" s="43">
        <v>40483</v>
      </c>
      <c r="B119" s="44"/>
      <c r="C119" s="44"/>
      <c r="D119" s="57">
        <v>10</v>
      </c>
      <c r="E119" s="40" t="s">
        <v>130</v>
      </c>
      <c r="F119" s="5" t="s">
        <v>325</v>
      </c>
      <c r="G119" s="40"/>
      <c r="H119" s="44"/>
      <c r="I119" s="40"/>
    </row>
    <row r="120" spans="1:9" x14ac:dyDescent="0.25">
      <c r="A120" s="43">
        <v>40513</v>
      </c>
      <c r="B120" s="44"/>
      <c r="C120" s="44"/>
      <c r="D120" s="64">
        <v>10</v>
      </c>
      <c r="E120" s="40" t="s">
        <v>130</v>
      </c>
      <c r="F120" s="5" t="s">
        <v>325</v>
      </c>
      <c r="G120" s="40"/>
      <c r="H120" s="44"/>
      <c r="I120" s="40"/>
    </row>
    <row r="121" spans="1:9" x14ac:dyDescent="0.25">
      <c r="A121" s="43" t="s">
        <v>374</v>
      </c>
      <c r="B121" s="44"/>
      <c r="C121" s="44"/>
      <c r="D121" s="64">
        <v>200</v>
      </c>
      <c r="E121" s="40" t="s">
        <v>130</v>
      </c>
      <c r="F121" s="5" t="s">
        <v>321</v>
      </c>
      <c r="G121" s="40"/>
      <c r="H121" s="44"/>
      <c r="I121" s="40"/>
    </row>
    <row r="122" spans="1:9" x14ac:dyDescent="0.25">
      <c r="A122" s="43" t="s">
        <v>375</v>
      </c>
      <c r="B122" s="44"/>
      <c r="C122" s="44"/>
      <c r="D122" s="64">
        <v>75</v>
      </c>
      <c r="E122" s="40" t="s">
        <v>130</v>
      </c>
      <c r="F122" s="5" t="s">
        <v>376</v>
      </c>
      <c r="G122" s="40"/>
      <c r="H122" s="44"/>
      <c r="I122" s="40"/>
    </row>
    <row r="123" spans="1:9" x14ac:dyDescent="0.25">
      <c r="A123" s="43">
        <v>40238</v>
      </c>
      <c r="B123" s="44"/>
      <c r="C123" s="44"/>
      <c r="D123" s="40">
        <v>50</v>
      </c>
      <c r="E123" s="40" t="s">
        <v>130</v>
      </c>
      <c r="F123" s="5" t="s">
        <v>343</v>
      </c>
      <c r="G123" s="40"/>
      <c r="H123" s="44"/>
      <c r="I123" s="40"/>
    </row>
    <row r="124" spans="1:9" x14ac:dyDescent="0.25">
      <c r="A124" s="43">
        <v>40275</v>
      </c>
      <c r="B124" s="44"/>
      <c r="C124" s="44"/>
      <c r="D124" s="57">
        <v>2500</v>
      </c>
      <c r="E124" s="40" t="s">
        <v>130</v>
      </c>
      <c r="F124" s="5" t="s">
        <v>200</v>
      </c>
      <c r="G124" s="40"/>
      <c r="H124" s="44"/>
      <c r="I124" s="40"/>
    </row>
    <row r="125" spans="1:9" x14ac:dyDescent="0.25">
      <c r="A125" s="43">
        <v>40407</v>
      </c>
      <c r="B125" s="44"/>
      <c r="C125" s="44"/>
      <c r="D125" s="40">
        <v>25</v>
      </c>
      <c r="E125" s="8" t="s">
        <v>130</v>
      </c>
      <c r="F125" s="5" t="s">
        <v>357</v>
      </c>
      <c r="G125" s="40"/>
      <c r="H125" s="44"/>
      <c r="I125" s="40"/>
    </row>
    <row r="126" spans="1:9" x14ac:dyDescent="0.25">
      <c r="A126" s="43">
        <v>40183</v>
      </c>
      <c r="B126" s="44"/>
      <c r="C126" s="44"/>
      <c r="D126" s="40">
        <v>100</v>
      </c>
      <c r="E126" s="40" t="s">
        <v>130</v>
      </c>
      <c r="F126" s="5" t="s">
        <v>328</v>
      </c>
      <c r="G126" s="40"/>
      <c r="H126" s="44"/>
      <c r="I126" s="40"/>
    </row>
    <row r="127" spans="1:9" x14ac:dyDescent="0.25">
      <c r="A127" s="43">
        <v>40268</v>
      </c>
      <c r="B127" s="44"/>
      <c r="C127" s="44"/>
      <c r="D127" s="57">
        <v>50</v>
      </c>
      <c r="E127" s="40" t="s">
        <v>130</v>
      </c>
      <c r="F127" s="5" t="s">
        <v>225</v>
      </c>
      <c r="G127" s="40"/>
      <c r="H127" s="44"/>
      <c r="I127" s="40"/>
    </row>
    <row r="128" spans="1:9" x14ac:dyDescent="0.25">
      <c r="A128" s="43">
        <v>40316</v>
      </c>
      <c r="B128" s="44"/>
      <c r="C128" s="44"/>
      <c r="D128" s="57">
        <v>200</v>
      </c>
      <c r="E128" s="40" t="s">
        <v>130</v>
      </c>
      <c r="F128" s="5" t="s">
        <v>353</v>
      </c>
      <c r="G128" s="40"/>
      <c r="H128" s="44"/>
      <c r="I128" s="40"/>
    </row>
    <row r="129" spans="1:13" x14ac:dyDescent="0.25">
      <c r="A129" s="43">
        <v>40464</v>
      </c>
      <c r="B129" s="44"/>
      <c r="C129" s="44"/>
      <c r="D129" s="57">
        <v>1500.34</v>
      </c>
      <c r="E129" s="40" t="s">
        <v>130</v>
      </c>
      <c r="F129" s="5" t="s">
        <v>363</v>
      </c>
      <c r="G129" s="40"/>
      <c r="H129" s="44"/>
      <c r="I129" s="40"/>
    </row>
    <row r="130" spans="1:13" x14ac:dyDescent="0.25">
      <c r="A130" s="43">
        <v>40340</v>
      </c>
      <c r="B130" s="44"/>
      <c r="C130" s="44"/>
      <c r="D130" s="57">
        <v>112.58</v>
      </c>
      <c r="E130" s="40" t="s">
        <v>130</v>
      </c>
      <c r="F130" s="5" t="s">
        <v>354</v>
      </c>
      <c r="G130" s="40"/>
      <c r="H130" s="44"/>
      <c r="I130" s="40"/>
    </row>
    <row r="131" spans="1:13" x14ac:dyDescent="0.25">
      <c r="A131" s="43">
        <v>40347</v>
      </c>
      <c r="B131" s="44"/>
      <c r="C131" s="44"/>
      <c r="D131" s="57">
        <v>65</v>
      </c>
      <c r="E131" s="40" t="s">
        <v>130</v>
      </c>
      <c r="F131" s="5" t="s">
        <v>354</v>
      </c>
      <c r="G131" s="40"/>
      <c r="H131" s="44"/>
      <c r="I131" s="40"/>
    </row>
    <row r="132" spans="1:13" x14ac:dyDescent="0.25">
      <c r="A132" s="43">
        <v>40379</v>
      </c>
      <c r="B132" s="44"/>
      <c r="C132" s="44"/>
      <c r="D132" s="57">
        <v>8.1</v>
      </c>
      <c r="E132" s="40" t="s">
        <v>130</v>
      </c>
      <c r="F132" s="5" t="s">
        <v>354</v>
      </c>
      <c r="G132" s="40"/>
      <c r="H132" s="44"/>
      <c r="I132" s="40"/>
    </row>
    <row r="133" spans="1:13" x14ac:dyDescent="0.25">
      <c r="A133" s="43">
        <v>40386</v>
      </c>
      <c r="B133" s="44"/>
      <c r="C133" s="44"/>
      <c r="D133" s="57">
        <v>3</v>
      </c>
      <c r="E133" s="40" t="s">
        <v>130</v>
      </c>
      <c r="F133" s="5" t="s">
        <v>354</v>
      </c>
      <c r="G133" s="40"/>
      <c r="H133" s="44"/>
      <c r="I133" s="40"/>
    </row>
    <row r="134" spans="1:13" x14ac:dyDescent="0.25">
      <c r="A134" s="43">
        <v>40479</v>
      </c>
      <c r="B134" s="44"/>
      <c r="C134" s="44"/>
      <c r="D134" s="57">
        <v>20.190000000000001</v>
      </c>
      <c r="E134" s="40" t="s">
        <v>130</v>
      </c>
      <c r="F134" s="5" t="s">
        <v>354</v>
      </c>
      <c r="G134" s="40"/>
      <c r="H134" s="44"/>
      <c r="I134" s="40"/>
    </row>
    <row r="135" spans="1:13" x14ac:dyDescent="0.25">
      <c r="A135" s="43">
        <v>40479</v>
      </c>
      <c r="B135" s="44"/>
      <c r="C135" s="44"/>
      <c r="D135" s="57">
        <v>24.58</v>
      </c>
      <c r="E135" s="40" t="s">
        <v>130</v>
      </c>
      <c r="F135" s="5" t="s">
        <v>354</v>
      </c>
      <c r="G135" s="40"/>
      <c r="H135" s="44"/>
      <c r="I135" s="40"/>
    </row>
    <row r="136" spans="1:13" x14ac:dyDescent="0.25">
      <c r="A136" s="43">
        <v>40199</v>
      </c>
      <c r="B136" s="44"/>
      <c r="C136" s="44"/>
      <c r="D136" s="56">
        <v>-15.5</v>
      </c>
      <c r="E136" s="40" t="s">
        <v>137</v>
      </c>
      <c r="F136" s="5" t="s">
        <v>335</v>
      </c>
      <c r="G136" s="40"/>
      <c r="H136" s="44"/>
      <c r="I136" s="40"/>
      <c r="K136" s="17">
        <f>SUM(D136:D137)</f>
        <v>-31</v>
      </c>
    </row>
    <row r="137" spans="1:13" x14ac:dyDescent="0.25">
      <c r="A137" s="43">
        <v>40207</v>
      </c>
      <c r="B137" s="44"/>
      <c r="C137" s="44"/>
      <c r="D137" s="56">
        <v>-15.5</v>
      </c>
      <c r="E137" s="40" t="s">
        <v>137</v>
      </c>
      <c r="F137" s="5" t="s">
        <v>335</v>
      </c>
      <c r="G137" s="40"/>
      <c r="H137" s="44"/>
      <c r="I137" s="40"/>
      <c r="K137" s="17"/>
    </row>
    <row r="138" spans="1:13" x14ac:dyDescent="0.25">
      <c r="A138" s="43" t="s">
        <v>371</v>
      </c>
      <c r="B138" s="44"/>
      <c r="C138" s="44"/>
      <c r="D138" s="63">
        <v>-1467.18</v>
      </c>
      <c r="E138" s="40" t="s">
        <v>134</v>
      </c>
      <c r="F138" s="5" t="s">
        <v>372</v>
      </c>
      <c r="G138" s="40"/>
      <c r="H138" s="44"/>
      <c r="I138" s="40"/>
      <c r="K138" s="17">
        <f>SUM(D138:D142)</f>
        <v>-9048.0299999999988</v>
      </c>
    </row>
    <row r="139" spans="1:13" x14ac:dyDescent="0.25">
      <c r="A139" s="43">
        <v>40207</v>
      </c>
      <c r="B139" s="44"/>
      <c r="C139" s="44"/>
      <c r="D139" s="56">
        <v>-735.29</v>
      </c>
      <c r="E139" s="40" t="s">
        <v>134</v>
      </c>
      <c r="F139" s="5" t="s">
        <v>337</v>
      </c>
      <c r="G139" s="40"/>
      <c r="H139" s="44"/>
      <c r="I139" s="40"/>
    </row>
    <row r="140" spans="1:13" x14ac:dyDescent="0.25">
      <c r="A140" s="43">
        <v>40199</v>
      </c>
      <c r="B140" s="44"/>
      <c r="C140" s="44"/>
      <c r="D140" s="56">
        <v>-2427.1799999999998</v>
      </c>
      <c r="E140" s="40" t="s">
        <v>134</v>
      </c>
      <c r="F140" s="5" t="s">
        <v>334</v>
      </c>
      <c r="G140" s="40"/>
      <c r="H140" s="44"/>
      <c r="I140" s="40"/>
    </row>
    <row r="141" spans="1:13" x14ac:dyDescent="0.25">
      <c r="A141" s="43">
        <v>40232</v>
      </c>
      <c r="B141" s="44"/>
      <c r="C141" s="44"/>
      <c r="D141" s="58">
        <v>-1243.78</v>
      </c>
      <c r="E141" s="40" t="s">
        <v>134</v>
      </c>
      <c r="F141" s="5" t="s">
        <v>208</v>
      </c>
      <c r="G141" s="40"/>
      <c r="H141" s="44"/>
      <c r="I141" s="40"/>
    </row>
    <row r="142" spans="1:13" x14ac:dyDescent="0.25">
      <c r="A142" s="43">
        <v>40338</v>
      </c>
      <c r="B142" s="44"/>
      <c r="C142" s="44"/>
      <c r="D142" s="58">
        <v>-3174.6</v>
      </c>
      <c r="E142" s="40" t="s">
        <v>134</v>
      </c>
      <c r="F142" s="5" t="s">
        <v>355</v>
      </c>
      <c r="G142" s="40"/>
      <c r="H142" s="44"/>
      <c r="I142" s="40"/>
    </row>
    <row r="143" spans="1:13" x14ac:dyDescent="0.25">
      <c r="D143" s="71"/>
      <c r="K143" s="71"/>
      <c r="L143" s="71"/>
      <c r="M143" s="71"/>
    </row>
    <row r="144" spans="1:13" ht="13" thickBot="1" x14ac:dyDescent="0.3">
      <c r="D144" s="72">
        <f>SUM(D1:D143)</f>
        <v>26512.409999999996</v>
      </c>
      <c r="K144" s="73">
        <f>SUM(K3:K143)</f>
        <v>-17742.129999999997</v>
      </c>
      <c r="L144" s="62">
        <f>SUM(L2:L143)</f>
        <v>44254.539999999994</v>
      </c>
      <c r="M144" s="74">
        <f>L144+K144</f>
        <v>26512.409999999996</v>
      </c>
    </row>
    <row r="145" ht="13" thickTop="1" x14ac:dyDescent="0.25"/>
  </sheetData>
  <sortState xmlns:xlrd2="http://schemas.microsoft.com/office/spreadsheetml/2017/richdata2" ref="A2:N145">
    <sortCondition ref="E2:E145"/>
    <sortCondition ref="F2:F145"/>
    <sortCondition ref="A2:A145"/>
    <sortCondition ref="D2:D145"/>
  </sortState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43"/>
  <sheetViews>
    <sheetView topLeftCell="C39" workbookViewId="0">
      <selection activeCell="M138" sqref="M138"/>
    </sheetView>
  </sheetViews>
  <sheetFormatPr defaultRowHeight="12.5" x14ac:dyDescent="0.25"/>
  <cols>
    <col min="1" max="1" width="13.453125" customWidth="1"/>
    <col min="4" max="4" width="15.54296875" customWidth="1"/>
    <col min="5" max="5" width="30.453125" customWidth="1"/>
    <col min="11" max="11" width="14.7265625" customWidth="1"/>
    <col min="12" max="12" width="17.54296875" customWidth="1"/>
    <col min="13" max="13" width="19.7265625" customWidth="1"/>
  </cols>
  <sheetData>
    <row r="1" spans="1:12" s="79" customFormat="1" x14ac:dyDescent="0.25">
      <c r="A1" s="79" t="s">
        <v>0</v>
      </c>
      <c r="D1" s="79" t="s">
        <v>3</v>
      </c>
      <c r="F1" s="79" t="s">
        <v>515</v>
      </c>
      <c r="G1" s="79" t="s">
        <v>516</v>
      </c>
      <c r="K1" s="80" t="s">
        <v>138</v>
      </c>
      <c r="L1" s="80" t="s">
        <v>139</v>
      </c>
    </row>
    <row r="2" spans="1:12" ht="13" x14ac:dyDescent="0.3">
      <c r="D2">
        <v>26512.41</v>
      </c>
      <c r="K2" s="44"/>
      <c r="L2" s="1">
        <v>26512.41</v>
      </c>
    </row>
    <row r="3" spans="1:12" x14ac:dyDescent="0.25">
      <c r="A3" s="43">
        <v>40734</v>
      </c>
      <c r="B3" s="44"/>
      <c r="C3" s="44"/>
      <c r="D3" s="63">
        <v>-66.52</v>
      </c>
      <c r="E3" s="78"/>
      <c r="F3" s="40" t="s">
        <v>129</v>
      </c>
      <c r="G3" s="5" t="s">
        <v>474</v>
      </c>
      <c r="H3" s="40"/>
      <c r="I3" s="44"/>
      <c r="J3" s="40"/>
      <c r="K3" s="17">
        <f>SUM(D3:D23)</f>
        <v>-231.87</v>
      </c>
    </row>
    <row r="4" spans="1:12" x14ac:dyDescent="0.25">
      <c r="A4" s="43" t="s">
        <v>415</v>
      </c>
      <c r="B4" s="44"/>
      <c r="C4" s="44"/>
      <c r="D4" s="63">
        <v>-26.64</v>
      </c>
      <c r="E4" s="78"/>
      <c r="F4" s="40" t="s">
        <v>129</v>
      </c>
      <c r="G4" s="5" t="s">
        <v>23</v>
      </c>
      <c r="H4" s="40"/>
      <c r="I4" s="44"/>
      <c r="J4" s="40"/>
      <c r="K4" s="17"/>
    </row>
    <row r="5" spans="1:12" x14ac:dyDescent="0.25">
      <c r="A5" s="43">
        <v>40872</v>
      </c>
      <c r="B5" s="44"/>
      <c r="C5" s="44"/>
      <c r="D5" s="63">
        <v>-1.25</v>
      </c>
      <c r="E5" s="78"/>
      <c r="F5" s="40" t="s">
        <v>129</v>
      </c>
      <c r="G5" s="5" t="s">
        <v>342</v>
      </c>
      <c r="H5" s="40"/>
      <c r="I5" s="44"/>
      <c r="J5" s="40"/>
    </row>
    <row r="6" spans="1:12" x14ac:dyDescent="0.25">
      <c r="A6" s="43">
        <v>40904</v>
      </c>
      <c r="B6" s="44"/>
      <c r="C6" s="44"/>
      <c r="D6" s="63">
        <v>-1.25</v>
      </c>
      <c r="E6" s="78"/>
      <c r="F6" s="40" t="s">
        <v>129</v>
      </c>
      <c r="G6" s="5" t="s">
        <v>342</v>
      </c>
      <c r="H6" s="40"/>
      <c r="I6" s="44"/>
      <c r="J6" s="40"/>
    </row>
    <row r="7" spans="1:12" x14ac:dyDescent="0.25">
      <c r="A7" s="43" t="s">
        <v>414</v>
      </c>
      <c r="B7" s="44"/>
      <c r="C7" s="44"/>
      <c r="D7" s="63">
        <v>-1.25</v>
      </c>
      <c r="E7" s="78"/>
      <c r="F7" s="40" t="s">
        <v>129</v>
      </c>
      <c r="G7" s="5" t="s">
        <v>342</v>
      </c>
      <c r="H7" s="40"/>
      <c r="I7" s="44"/>
      <c r="J7" s="40"/>
    </row>
    <row r="8" spans="1:12" x14ac:dyDescent="0.25">
      <c r="A8" s="43" t="s">
        <v>422</v>
      </c>
      <c r="B8" s="44"/>
      <c r="C8" s="44"/>
      <c r="D8" s="63">
        <v>-1.25</v>
      </c>
      <c r="E8" s="78"/>
      <c r="F8" s="40" t="s">
        <v>129</v>
      </c>
      <c r="G8" s="5" t="s">
        <v>342</v>
      </c>
      <c r="H8" s="40"/>
      <c r="I8" s="44"/>
      <c r="J8" s="40"/>
    </row>
    <row r="9" spans="1:12" x14ac:dyDescent="0.25">
      <c r="A9" s="43" t="s">
        <v>478</v>
      </c>
      <c r="B9" s="44"/>
      <c r="C9" s="44"/>
      <c r="D9" s="63">
        <v>-1.25</v>
      </c>
      <c r="E9" s="78"/>
      <c r="F9" s="40" t="s">
        <v>129</v>
      </c>
      <c r="G9" s="5" t="s">
        <v>342</v>
      </c>
      <c r="H9" s="40"/>
      <c r="I9" s="44"/>
      <c r="J9" s="40"/>
    </row>
    <row r="10" spans="1:12" x14ac:dyDescent="0.25">
      <c r="A10" s="43" t="s">
        <v>431</v>
      </c>
      <c r="B10" s="44"/>
      <c r="C10" s="44"/>
      <c r="D10" s="63">
        <v>-1.25</v>
      </c>
      <c r="E10" s="78"/>
      <c r="F10" s="40" t="s">
        <v>129</v>
      </c>
      <c r="G10" s="5" t="s">
        <v>342</v>
      </c>
      <c r="H10" s="40"/>
      <c r="I10" s="44"/>
      <c r="J10" s="40"/>
    </row>
    <row r="11" spans="1:12" x14ac:dyDescent="0.25">
      <c r="A11" s="43" t="s">
        <v>439</v>
      </c>
      <c r="B11" s="44"/>
      <c r="C11" s="44"/>
      <c r="D11" s="63">
        <v>-1.25</v>
      </c>
      <c r="E11" s="78"/>
      <c r="F11" s="40" t="s">
        <v>129</v>
      </c>
      <c r="G11" s="5" t="s">
        <v>342</v>
      </c>
      <c r="H11" s="40"/>
      <c r="I11" s="44"/>
      <c r="J11" s="40"/>
    </row>
    <row r="12" spans="1:12" x14ac:dyDescent="0.25">
      <c r="A12" s="43" t="s">
        <v>458</v>
      </c>
      <c r="B12" s="44"/>
      <c r="C12" s="44"/>
      <c r="D12" s="63">
        <v>-1.25</v>
      </c>
      <c r="E12" s="78"/>
      <c r="F12" s="40" t="s">
        <v>129</v>
      </c>
      <c r="G12" s="5" t="s">
        <v>342</v>
      </c>
      <c r="H12" s="40"/>
      <c r="I12" s="44"/>
      <c r="J12" s="40"/>
    </row>
    <row r="13" spans="1:12" x14ac:dyDescent="0.25">
      <c r="A13" s="43" t="s">
        <v>469</v>
      </c>
      <c r="B13" s="44"/>
      <c r="C13" s="44"/>
      <c r="D13" s="63">
        <v>-1.25</v>
      </c>
      <c r="E13" s="78"/>
      <c r="F13" s="40" t="s">
        <v>129</v>
      </c>
      <c r="G13" s="5" t="s">
        <v>342</v>
      </c>
      <c r="H13" s="40"/>
      <c r="I13" s="44"/>
      <c r="J13" s="40"/>
    </row>
    <row r="14" spans="1:12" x14ac:dyDescent="0.25">
      <c r="A14" s="4" t="s">
        <v>405</v>
      </c>
      <c r="B14" s="5"/>
      <c r="C14" s="5"/>
      <c r="D14" s="67">
        <v>-1.25</v>
      </c>
      <c r="E14" s="78"/>
      <c r="F14" s="40" t="s">
        <v>129</v>
      </c>
      <c r="G14" s="6" t="s">
        <v>342</v>
      </c>
      <c r="H14" s="5"/>
      <c r="I14" s="44"/>
      <c r="J14" s="40"/>
    </row>
    <row r="15" spans="1:12" x14ac:dyDescent="0.25">
      <c r="A15" s="43" t="s">
        <v>445</v>
      </c>
      <c r="B15" s="44"/>
      <c r="C15" s="44"/>
      <c r="D15" s="63">
        <v>-1.25</v>
      </c>
      <c r="E15" s="78"/>
      <c r="F15" s="40" t="s">
        <v>129</v>
      </c>
      <c r="G15" s="5" t="s">
        <v>342</v>
      </c>
      <c r="H15" s="40"/>
      <c r="I15" s="44"/>
      <c r="J15" s="40"/>
    </row>
    <row r="16" spans="1:12" x14ac:dyDescent="0.25">
      <c r="A16" s="43">
        <v>40725</v>
      </c>
      <c r="B16" s="44"/>
      <c r="C16" s="44"/>
      <c r="D16" s="63">
        <v>-15.5</v>
      </c>
      <c r="E16" s="78"/>
      <c r="F16" s="40" t="s">
        <v>129</v>
      </c>
      <c r="G16" s="5" t="s">
        <v>335</v>
      </c>
      <c r="H16" s="40"/>
      <c r="I16" s="44"/>
      <c r="J16" s="40"/>
    </row>
    <row r="17" spans="1:11" x14ac:dyDescent="0.25">
      <c r="A17" s="43">
        <v>40726</v>
      </c>
      <c r="B17" s="44"/>
      <c r="C17" s="44"/>
      <c r="D17" s="63">
        <v>-15.5</v>
      </c>
      <c r="E17" s="78"/>
      <c r="F17" s="40" t="s">
        <v>129</v>
      </c>
      <c r="G17" s="5" t="s">
        <v>335</v>
      </c>
      <c r="H17" s="40"/>
      <c r="I17" s="44"/>
      <c r="J17" s="40"/>
    </row>
    <row r="18" spans="1:11" x14ac:dyDescent="0.25">
      <c r="A18" s="43">
        <v>40826</v>
      </c>
      <c r="B18" s="44"/>
      <c r="C18" s="44"/>
      <c r="D18" s="63">
        <v>-15.5</v>
      </c>
      <c r="E18" s="78"/>
      <c r="F18" s="40" t="s">
        <v>129</v>
      </c>
      <c r="G18" s="5" t="s">
        <v>335</v>
      </c>
      <c r="H18" s="40"/>
      <c r="I18" s="44"/>
      <c r="J18" s="40"/>
    </row>
    <row r="19" spans="1:11" x14ac:dyDescent="0.25">
      <c r="A19" s="4" t="s">
        <v>402</v>
      </c>
      <c r="B19" s="5"/>
      <c r="C19" s="5"/>
      <c r="D19" s="67">
        <v>-25.5</v>
      </c>
      <c r="E19" s="78"/>
      <c r="F19" s="40" t="s">
        <v>129</v>
      </c>
      <c r="G19" s="6" t="s">
        <v>18</v>
      </c>
      <c r="H19" s="5"/>
      <c r="I19" s="44"/>
      <c r="J19" s="40"/>
    </row>
    <row r="20" spans="1:11" x14ac:dyDescent="0.25">
      <c r="A20" s="4" t="s">
        <v>402</v>
      </c>
      <c r="B20" s="5"/>
      <c r="C20" s="5"/>
      <c r="D20" s="67">
        <v>-15.5</v>
      </c>
      <c r="E20" s="78"/>
      <c r="F20" s="40" t="s">
        <v>129</v>
      </c>
      <c r="G20" s="6" t="s">
        <v>18</v>
      </c>
      <c r="H20" s="5"/>
      <c r="I20" s="44"/>
      <c r="J20" s="40"/>
    </row>
    <row r="21" spans="1:11" x14ac:dyDescent="0.25">
      <c r="A21" s="43" t="s">
        <v>432</v>
      </c>
      <c r="B21" s="44"/>
      <c r="C21" s="44"/>
      <c r="D21" s="63">
        <v>-15.5</v>
      </c>
      <c r="E21" s="78"/>
      <c r="F21" s="40" t="s">
        <v>129</v>
      </c>
      <c r="G21" s="5" t="s">
        <v>335</v>
      </c>
      <c r="H21" s="40"/>
      <c r="I21" s="44"/>
      <c r="J21" s="40"/>
    </row>
    <row r="22" spans="1:11" x14ac:dyDescent="0.25">
      <c r="A22" s="43" t="s">
        <v>421</v>
      </c>
      <c r="B22" s="44"/>
      <c r="C22" s="44"/>
      <c r="D22" s="63">
        <v>-20.71</v>
      </c>
      <c r="E22" s="78"/>
      <c r="F22" s="40" t="s">
        <v>129</v>
      </c>
      <c r="G22" s="5" t="s">
        <v>425</v>
      </c>
      <c r="H22" s="40"/>
      <c r="I22" s="44"/>
      <c r="J22" s="40"/>
    </row>
    <row r="23" spans="1:11" x14ac:dyDescent="0.25">
      <c r="A23" s="43" t="s">
        <v>465</v>
      </c>
      <c r="B23" s="44"/>
      <c r="C23" s="44"/>
      <c r="D23" s="63">
        <v>-1.25</v>
      </c>
      <c r="E23" s="78"/>
      <c r="F23" s="40" t="s">
        <v>129</v>
      </c>
      <c r="G23" s="5" t="s">
        <v>342</v>
      </c>
      <c r="H23" s="40"/>
      <c r="I23" s="44"/>
      <c r="J23" s="40"/>
    </row>
    <row r="24" spans="1:11" x14ac:dyDescent="0.25">
      <c r="A24" s="43">
        <v>40884</v>
      </c>
      <c r="B24" s="44"/>
      <c r="C24" s="44"/>
      <c r="D24" s="63">
        <v>-169.11</v>
      </c>
      <c r="E24" s="78"/>
      <c r="F24" s="40" t="s">
        <v>191</v>
      </c>
      <c r="G24" s="5" t="s">
        <v>495</v>
      </c>
      <c r="H24" s="40"/>
      <c r="I24" s="44"/>
      <c r="J24" s="40"/>
      <c r="K24" s="17">
        <f>SUM(D24:D41)</f>
        <v>-4863.07</v>
      </c>
    </row>
    <row r="25" spans="1:11" x14ac:dyDescent="0.25">
      <c r="A25" s="43">
        <v>40884</v>
      </c>
      <c r="B25" s="44"/>
      <c r="C25" s="44"/>
      <c r="D25" s="63">
        <v>-169.11</v>
      </c>
      <c r="E25" s="78"/>
      <c r="F25" s="40" t="s">
        <v>191</v>
      </c>
      <c r="G25" s="5" t="s">
        <v>495</v>
      </c>
      <c r="H25" s="40"/>
      <c r="I25" s="44"/>
      <c r="J25" s="40"/>
    </row>
    <row r="26" spans="1:11" x14ac:dyDescent="0.25">
      <c r="A26" s="43">
        <v>40885</v>
      </c>
      <c r="B26" s="44"/>
      <c r="C26" s="44"/>
      <c r="D26" s="63">
        <v>-169.41</v>
      </c>
      <c r="E26" s="78"/>
      <c r="F26" s="40" t="s">
        <v>191</v>
      </c>
      <c r="G26" s="5" t="s">
        <v>497</v>
      </c>
      <c r="H26" s="40"/>
      <c r="I26" s="44"/>
      <c r="J26" s="40"/>
    </row>
    <row r="27" spans="1:11" x14ac:dyDescent="0.25">
      <c r="A27" s="43">
        <v>40885</v>
      </c>
      <c r="B27" s="44"/>
      <c r="C27" s="44"/>
      <c r="D27" s="63">
        <v>-33.880000000000003</v>
      </c>
      <c r="E27" s="78"/>
      <c r="F27" s="40" t="s">
        <v>191</v>
      </c>
      <c r="G27" s="5" t="s">
        <v>497</v>
      </c>
      <c r="H27" s="40"/>
      <c r="I27" s="44"/>
      <c r="J27" s="40"/>
    </row>
    <row r="28" spans="1:11" x14ac:dyDescent="0.25">
      <c r="A28" s="43">
        <v>40905</v>
      </c>
      <c r="B28" s="44"/>
      <c r="C28" s="44"/>
      <c r="D28" s="63">
        <v>-371.24</v>
      </c>
      <c r="E28" s="78"/>
      <c r="F28" s="40" t="s">
        <v>191</v>
      </c>
      <c r="G28" s="5" t="s">
        <v>491</v>
      </c>
      <c r="H28" s="40"/>
      <c r="I28" s="44"/>
      <c r="J28" s="40"/>
    </row>
    <row r="29" spans="1:11" x14ac:dyDescent="0.25">
      <c r="A29" s="43">
        <v>40888</v>
      </c>
      <c r="B29" s="44"/>
      <c r="C29" s="44"/>
      <c r="D29" s="63">
        <v>-338.87</v>
      </c>
      <c r="E29" s="78"/>
      <c r="F29" s="40" t="s">
        <v>191</v>
      </c>
      <c r="G29" s="5" t="s">
        <v>490</v>
      </c>
      <c r="H29" s="40"/>
      <c r="I29" s="44"/>
      <c r="J29" s="40"/>
    </row>
    <row r="30" spans="1:11" x14ac:dyDescent="0.25">
      <c r="A30" s="43">
        <v>40889</v>
      </c>
      <c r="B30" s="44"/>
      <c r="C30" s="44"/>
      <c r="D30" s="63">
        <v>-338.87</v>
      </c>
      <c r="E30" s="78"/>
      <c r="F30" s="40" t="s">
        <v>191</v>
      </c>
      <c r="G30" s="5" t="s">
        <v>490</v>
      </c>
      <c r="H30" s="40"/>
      <c r="I30" s="44"/>
      <c r="J30" s="40"/>
    </row>
    <row r="31" spans="1:11" x14ac:dyDescent="0.25">
      <c r="A31" s="43" t="s">
        <v>400</v>
      </c>
      <c r="B31" s="44"/>
      <c r="C31" s="44"/>
      <c r="D31" s="63">
        <v>-376.26</v>
      </c>
      <c r="E31" s="78"/>
      <c r="F31" s="40" t="s">
        <v>191</v>
      </c>
      <c r="G31" s="5" t="s">
        <v>401</v>
      </c>
      <c r="H31" s="40"/>
      <c r="I31" s="44"/>
      <c r="J31" s="40"/>
    </row>
    <row r="32" spans="1:11" x14ac:dyDescent="0.25">
      <c r="A32" s="43" t="s">
        <v>406</v>
      </c>
      <c r="B32" s="44"/>
      <c r="C32" s="44"/>
      <c r="D32" s="63">
        <v>-366.73</v>
      </c>
      <c r="E32" s="78"/>
      <c r="F32" s="40" t="s">
        <v>191</v>
      </c>
      <c r="G32" s="5" t="s">
        <v>401</v>
      </c>
      <c r="H32" s="40"/>
      <c r="I32" s="44"/>
      <c r="J32" s="40"/>
    </row>
    <row r="33" spans="1:12" x14ac:dyDescent="0.25">
      <c r="A33" s="43">
        <v>40878</v>
      </c>
      <c r="B33" s="44"/>
      <c r="C33" s="44"/>
      <c r="D33" s="63">
        <v>-338.74</v>
      </c>
      <c r="E33" s="78"/>
      <c r="F33" s="40" t="s">
        <v>191</v>
      </c>
      <c r="G33" s="5" t="s">
        <v>492</v>
      </c>
      <c r="H33" s="40"/>
      <c r="I33" s="44"/>
      <c r="J33" s="40"/>
    </row>
    <row r="34" spans="1:12" x14ac:dyDescent="0.25">
      <c r="A34" s="43">
        <v>40818</v>
      </c>
      <c r="B34" s="44"/>
      <c r="C34" s="44"/>
      <c r="D34" s="63">
        <v>-365.57</v>
      </c>
      <c r="E34" s="78"/>
      <c r="F34" s="40" t="s">
        <v>191</v>
      </c>
      <c r="G34" s="5" t="s">
        <v>409</v>
      </c>
      <c r="H34" s="40"/>
      <c r="I34" s="44"/>
      <c r="J34" s="40"/>
    </row>
    <row r="35" spans="1:12" x14ac:dyDescent="0.25">
      <c r="A35" s="43">
        <v>40875</v>
      </c>
      <c r="B35" s="44"/>
      <c r="C35" s="44"/>
      <c r="D35" s="63">
        <v>-168.72</v>
      </c>
      <c r="E35" s="78"/>
      <c r="F35" s="40" t="s">
        <v>191</v>
      </c>
      <c r="G35" s="5" t="s">
        <v>201</v>
      </c>
      <c r="H35" s="40"/>
      <c r="I35" s="44"/>
      <c r="J35" s="40"/>
    </row>
    <row r="36" spans="1:12" x14ac:dyDescent="0.25">
      <c r="A36" s="43">
        <v>40875</v>
      </c>
      <c r="B36" s="44"/>
      <c r="C36" s="44"/>
      <c r="D36" s="63">
        <v>-168.72</v>
      </c>
      <c r="E36" s="78"/>
      <c r="F36" s="40" t="s">
        <v>191</v>
      </c>
      <c r="G36" s="5" t="s">
        <v>201</v>
      </c>
      <c r="H36" s="40"/>
      <c r="I36" s="44"/>
      <c r="J36" s="40"/>
    </row>
    <row r="37" spans="1:12" x14ac:dyDescent="0.25">
      <c r="A37" s="43">
        <v>40878</v>
      </c>
      <c r="B37" s="44"/>
      <c r="C37" s="44"/>
      <c r="D37" s="63">
        <v>-387.49</v>
      </c>
      <c r="E37" s="78"/>
      <c r="F37" s="40" t="s">
        <v>191</v>
      </c>
      <c r="G37" s="5" t="s">
        <v>201</v>
      </c>
      <c r="H37" s="40"/>
      <c r="I37" s="44"/>
      <c r="J37" s="40"/>
    </row>
    <row r="38" spans="1:12" x14ac:dyDescent="0.25">
      <c r="A38" s="43" t="s">
        <v>413</v>
      </c>
      <c r="B38" s="44"/>
      <c r="C38" s="44"/>
      <c r="D38" s="63">
        <v>-180.38</v>
      </c>
      <c r="E38" s="78"/>
      <c r="F38" s="40" t="s">
        <v>191</v>
      </c>
      <c r="G38" s="5" t="s">
        <v>201</v>
      </c>
      <c r="H38" s="40"/>
      <c r="I38" s="44"/>
      <c r="J38" s="40"/>
    </row>
    <row r="39" spans="1:12" x14ac:dyDescent="0.25">
      <c r="A39" s="43">
        <v>40873</v>
      </c>
      <c r="B39" s="44"/>
      <c r="C39" s="44"/>
      <c r="D39" s="63">
        <v>-169.66</v>
      </c>
      <c r="E39" s="78"/>
      <c r="F39" s="40" t="s">
        <v>191</v>
      </c>
      <c r="G39" s="5" t="s">
        <v>399</v>
      </c>
      <c r="H39" s="40"/>
      <c r="I39" s="44"/>
      <c r="J39" s="40"/>
    </row>
    <row r="40" spans="1:12" x14ac:dyDescent="0.25">
      <c r="A40" s="43" t="s">
        <v>397</v>
      </c>
      <c r="B40" s="44"/>
      <c r="C40" s="44"/>
      <c r="D40" s="63">
        <v>-385.73</v>
      </c>
      <c r="E40" s="78"/>
      <c r="F40" s="40" t="s">
        <v>191</v>
      </c>
      <c r="G40" s="5" t="s">
        <v>399</v>
      </c>
      <c r="H40" s="40"/>
      <c r="I40" s="44"/>
      <c r="J40" s="40"/>
    </row>
    <row r="41" spans="1:12" x14ac:dyDescent="0.25">
      <c r="A41" s="43" t="s">
        <v>412</v>
      </c>
      <c r="B41" s="44"/>
      <c r="C41" s="44"/>
      <c r="D41" s="63">
        <v>-364.58</v>
      </c>
      <c r="E41" s="78"/>
      <c r="F41" s="40" t="s">
        <v>191</v>
      </c>
      <c r="G41" s="5" t="s">
        <v>399</v>
      </c>
      <c r="H41" s="40"/>
      <c r="I41" s="44"/>
      <c r="J41" s="40"/>
    </row>
    <row r="42" spans="1:12" x14ac:dyDescent="0.25">
      <c r="A42" s="4" t="s">
        <v>402</v>
      </c>
      <c r="B42" s="5"/>
      <c r="C42" s="5"/>
      <c r="D42" s="67">
        <v>-832.69</v>
      </c>
      <c r="E42" s="78"/>
      <c r="F42" s="40" t="s">
        <v>404</v>
      </c>
      <c r="G42" s="6" t="s">
        <v>403</v>
      </c>
      <c r="H42" s="5"/>
      <c r="I42" s="44"/>
      <c r="J42" s="40"/>
      <c r="K42" s="17">
        <f>SUM(D42)</f>
        <v>-832.69</v>
      </c>
    </row>
    <row r="43" spans="1:12" x14ac:dyDescent="0.25">
      <c r="A43" s="4" t="s">
        <v>402</v>
      </c>
      <c r="B43" s="5"/>
      <c r="C43" s="5"/>
      <c r="D43" s="67">
        <v>-2403.85</v>
      </c>
      <c r="E43" s="78"/>
      <c r="F43" s="40" t="s">
        <v>136</v>
      </c>
      <c r="G43" s="6" t="s">
        <v>334</v>
      </c>
      <c r="H43" s="5"/>
      <c r="I43" s="44"/>
      <c r="J43" s="40"/>
      <c r="K43" s="17">
        <f>SUM(D43:D44)</f>
        <v>-19713.53</v>
      </c>
    </row>
    <row r="44" spans="1:12" x14ac:dyDescent="0.25">
      <c r="A44" s="43" t="s">
        <v>418</v>
      </c>
      <c r="B44" s="44"/>
      <c r="C44" s="44"/>
      <c r="D44" s="63">
        <v>-17309.68</v>
      </c>
      <c r="E44" s="78"/>
      <c r="F44" s="40" t="s">
        <v>420</v>
      </c>
      <c r="G44" s="5" t="s">
        <v>419</v>
      </c>
      <c r="H44" s="40"/>
      <c r="I44" s="44"/>
      <c r="J44" s="40"/>
    </row>
    <row r="45" spans="1:12" x14ac:dyDescent="0.25">
      <c r="A45" s="2">
        <v>40733</v>
      </c>
      <c r="D45" s="76">
        <v>50</v>
      </c>
      <c r="E45" s="78"/>
      <c r="F45" s="8" t="s">
        <v>130</v>
      </c>
      <c r="G45" s="5" t="s">
        <v>464</v>
      </c>
      <c r="H45" s="40"/>
      <c r="I45" s="44"/>
      <c r="J45" s="40"/>
      <c r="L45" s="17">
        <f>SUM(D45:D129)</f>
        <v>20242.07</v>
      </c>
    </row>
    <row r="46" spans="1:12" x14ac:dyDescent="0.25">
      <c r="A46" s="43">
        <v>40735</v>
      </c>
      <c r="B46" s="44"/>
      <c r="C46" s="44"/>
      <c r="D46" s="40">
        <v>750</v>
      </c>
      <c r="E46" s="78"/>
      <c r="F46" s="40" t="s">
        <v>130</v>
      </c>
      <c r="G46" s="5" t="s">
        <v>481</v>
      </c>
      <c r="H46" s="40"/>
      <c r="I46" s="44"/>
      <c r="J46" s="40"/>
    </row>
    <row r="47" spans="1:12" x14ac:dyDescent="0.25">
      <c r="A47" s="43">
        <v>40879</v>
      </c>
      <c r="B47" s="44"/>
      <c r="C47" s="44"/>
      <c r="D47" s="64">
        <v>250</v>
      </c>
      <c r="E47" s="78"/>
      <c r="F47" s="40" t="s">
        <v>130</v>
      </c>
      <c r="G47" s="5" t="s">
        <v>494</v>
      </c>
      <c r="H47" s="40"/>
      <c r="I47" s="44"/>
      <c r="J47" s="40"/>
    </row>
    <row r="48" spans="1:12" x14ac:dyDescent="0.25">
      <c r="A48" s="43">
        <v>40893</v>
      </c>
      <c r="B48" s="44"/>
      <c r="C48" s="44"/>
      <c r="D48" s="64">
        <v>25</v>
      </c>
      <c r="E48" s="78"/>
      <c r="F48" s="40" t="s">
        <v>130</v>
      </c>
      <c r="G48" s="5" t="s">
        <v>500</v>
      </c>
      <c r="H48" s="40"/>
      <c r="I48" s="44"/>
      <c r="J48" s="40"/>
    </row>
    <row r="49" spans="1:10" x14ac:dyDescent="0.25">
      <c r="A49" s="43">
        <v>40673</v>
      </c>
      <c r="B49" s="44"/>
      <c r="C49" s="44"/>
      <c r="D49" s="64">
        <v>50</v>
      </c>
      <c r="E49" s="78"/>
      <c r="F49" s="40" t="s">
        <v>130</v>
      </c>
      <c r="G49" s="5" t="s">
        <v>430</v>
      </c>
      <c r="H49" s="40"/>
      <c r="I49" s="44"/>
      <c r="J49" s="40"/>
    </row>
    <row r="50" spans="1:10" x14ac:dyDescent="0.25">
      <c r="A50" s="43" t="s">
        <v>429</v>
      </c>
      <c r="B50" s="44"/>
      <c r="C50" s="44"/>
      <c r="D50" s="64">
        <v>40</v>
      </c>
      <c r="E50" s="78"/>
      <c r="F50" s="40" t="s">
        <v>130</v>
      </c>
      <c r="G50" s="5" t="s">
        <v>430</v>
      </c>
      <c r="H50" s="40"/>
      <c r="I50" s="44"/>
      <c r="J50" s="40"/>
    </row>
    <row r="51" spans="1:10" x14ac:dyDescent="0.25">
      <c r="A51" s="43">
        <v>40879</v>
      </c>
      <c r="B51" s="44"/>
      <c r="C51" s="44"/>
      <c r="D51" s="64">
        <v>50</v>
      </c>
      <c r="E51" s="78"/>
      <c r="F51" s="40" t="s">
        <v>130</v>
      </c>
      <c r="G51" s="5" t="s">
        <v>493</v>
      </c>
      <c r="H51" s="40"/>
      <c r="I51" s="44"/>
      <c r="J51" s="40"/>
    </row>
    <row r="52" spans="1:10" x14ac:dyDescent="0.25">
      <c r="A52" s="43" t="s">
        <v>423</v>
      </c>
      <c r="B52" s="44"/>
      <c r="C52" s="44"/>
      <c r="D52" s="40">
        <v>45</v>
      </c>
      <c r="E52" s="78"/>
      <c r="F52" s="40" t="s">
        <v>130</v>
      </c>
      <c r="G52" s="5" t="s">
        <v>427</v>
      </c>
      <c r="H52" s="40"/>
      <c r="I52" s="44"/>
      <c r="J52" s="40"/>
    </row>
    <row r="53" spans="1:10" x14ac:dyDescent="0.25">
      <c r="A53" s="43" t="s">
        <v>460</v>
      </c>
      <c r="B53" s="44"/>
      <c r="C53" s="44"/>
      <c r="D53" s="64">
        <v>250</v>
      </c>
      <c r="E53" s="78"/>
      <c r="F53" s="40" t="s">
        <v>130</v>
      </c>
      <c r="G53" s="5" t="s">
        <v>359</v>
      </c>
      <c r="H53" s="40"/>
      <c r="I53" s="44"/>
      <c r="J53" s="40"/>
    </row>
    <row r="54" spans="1:10" x14ac:dyDescent="0.25">
      <c r="A54" s="43" t="s">
        <v>445</v>
      </c>
      <c r="B54" s="44"/>
      <c r="C54" s="44"/>
      <c r="D54" s="64">
        <v>200</v>
      </c>
      <c r="E54" s="78"/>
      <c r="F54" s="40" t="s">
        <v>130</v>
      </c>
      <c r="G54" s="5" t="s">
        <v>446</v>
      </c>
      <c r="H54" s="40"/>
      <c r="I54" s="44"/>
      <c r="J54" s="40"/>
    </row>
    <row r="55" spans="1:10" x14ac:dyDescent="0.25">
      <c r="A55" s="43" t="s">
        <v>471</v>
      </c>
      <c r="B55" s="44"/>
      <c r="C55" s="44"/>
      <c r="D55" s="64">
        <v>50</v>
      </c>
      <c r="E55" s="78"/>
      <c r="F55" s="40" t="s">
        <v>130</v>
      </c>
      <c r="G55" s="5" t="s">
        <v>472</v>
      </c>
      <c r="H55" s="40"/>
      <c r="I55" s="44"/>
      <c r="J55" s="40"/>
    </row>
    <row r="56" spans="1:10" x14ac:dyDescent="0.25">
      <c r="A56" s="43">
        <v>40730</v>
      </c>
      <c r="B56" s="44"/>
      <c r="C56" s="44"/>
      <c r="D56" s="64">
        <v>500</v>
      </c>
      <c r="E56" s="78"/>
      <c r="F56" s="40" t="s">
        <v>130</v>
      </c>
      <c r="G56" s="5" t="s">
        <v>292</v>
      </c>
      <c r="H56" s="40"/>
      <c r="I56" s="44"/>
      <c r="J56" s="40"/>
    </row>
    <row r="57" spans="1:10" x14ac:dyDescent="0.25">
      <c r="A57" s="43">
        <v>40885</v>
      </c>
      <c r="B57" s="44"/>
      <c r="C57" s="44"/>
      <c r="D57" s="64">
        <v>100</v>
      </c>
      <c r="E57" s="78"/>
      <c r="F57" s="40" t="s">
        <v>130</v>
      </c>
      <c r="G57" s="5" t="s">
        <v>496</v>
      </c>
      <c r="H57" s="40"/>
      <c r="I57" s="44"/>
      <c r="J57" s="40"/>
    </row>
    <row r="58" spans="1:10" x14ac:dyDescent="0.25">
      <c r="A58" s="2" t="s">
        <v>468</v>
      </c>
      <c r="D58" s="76">
        <v>96</v>
      </c>
      <c r="E58" s="78"/>
      <c r="F58" s="8" t="s">
        <v>130</v>
      </c>
      <c r="G58" s="5" t="s">
        <v>470</v>
      </c>
      <c r="H58" s="40"/>
      <c r="I58" s="44"/>
      <c r="J58" s="40"/>
    </row>
    <row r="59" spans="1:10" x14ac:dyDescent="0.25">
      <c r="A59" s="43">
        <v>40551</v>
      </c>
      <c r="B59" s="44"/>
      <c r="C59" s="44"/>
      <c r="D59" s="64">
        <v>10</v>
      </c>
      <c r="E59" s="78"/>
      <c r="F59" s="40" t="s">
        <v>130</v>
      </c>
      <c r="G59" s="5" t="s">
        <v>315</v>
      </c>
      <c r="H59" s="40"/>
      <c r="I59" s="44"/>
      <c r="J59" s="40"/>
    </row>
    <row r="60" spans="1:10" x14ac:dyDescent="0.25">
      <c r="A60" s="43">
        <v>40579</v>
      </c>
      <c r="B60" s="44"/>
      <c r="C60" s="44"/>
      <c r="D60" s="64">
        <v>10</v>
      </c>
      <c r="E60" s="78"/>
      <c r="F60" s="40" t="s">
        <v>130</v>
      </c>
      <c r="G60" s="5" t="s">
        <v>315</v>
      </c>
      <c r="H60" s="40"/>
      <c r="I60" s="44"/>
      <c r="J60" s="40"/>
    </row>
    <row r="61" spans="1:10" x14ac:dyDescent="0.25">
      <c r="A61" s="43">
        <v>40877</v>
      </c>
      <c r="B61" s="44"/>
      <c r="C61" s="44"/>
      <c r="D61" s="64">
        <v>10</v>
      </c>
      <c r="E61" s="78"/>
      <c r="F61" s="40" t="s">
        <v>130</v>
      </c>
      <c r="G61" s="5" t="s">
        <v>315</v>
      </c>
      <c r="H61" s="40"/>
      <c r="I61" s="44"/>
      <c r="J61" s="40"/>
    </row>
    <row r="62" spans="1:10" x14ac:dyDescent="0.25">
      <c r="A62" s="43" t="s">
        <v>416</v>
      </c>
      <c r="B62" s="44"/>
      <c r="C62" s="44"/>
      <c r="D62" s="40">
        <v>10</v>
      </c>
      <c r="E62" s="78"/>
      <c r="F62" s="40" t="s">
        <v>130</v>
      </c>
      <c r="G62" s="5" t="s">
        <v>315</v>
      </c>
      <c r="H62" s="40"/>
      <c r="I62" s="44"/>
      <c r="J62" s="40"/>
    </row>
    <row r="63" spans="1:10" x14ac:dyDescent="0.25">
      <c r="A63" s="43" t="s">
        <v>448</v>
      </c>
      <c r="B63" s="44"/>
      <c r="C63" s="44"/>
      <c r="D63" s="64">
        <v>10</v>
      </c>
      <c r="E63" s="78"/>
      <c r="F63" s="40" t="s">
        <v>130</v>
      </c>
      <c r="G63" s="5" t="s">
        <v>315</v>
      </c>
      <c r="H63" s="40"/>
      <c r="I63" s="44"/>
      <c r="J63" s="40"/>
    </row>
    <row r="64" spans="1:10" x14ac:dyDescent="0.25">
      <c r="A64" s="43" t="s">
        <v>471</v>
      </c>
      <c r="B64" s="44"/>
      <c r="C64" s="44"/>
      <c r="D64" s="64">
        <v>10</v>
      </c>
      <c r="E64" s="78"/>
      <c r="F64" s="40" t="s">
        <v>130</v>
      </c>
      <c r="G64" s="5" t="s">
        <v>315</v>
      </c>
      <c r="H64" s="40"/>
      <c r="I64" s="44"/>
      <c r="J64" s="40"/>
    </row>
    <row r="65" spans="1:10" x14ac:dyDescent="0.25">
      <c r="A65" s="43" t="s">
        <v>479</v>
      </c>
      <c r="B65" s="44"/>
      <c r="C65" s="44"/>
      <c r="D65" s="64">
        <v>10</v>
      </c>
      <c r="E65" s="78"/>
      <c r="F65" s="40" t="s">
        <v>130</v>
      </c>
      <c r="G65" s="5" t="s">
        <v>315</v>
      </c>
      <c r="H65" s="40"/>
      <c r="I65" s="44"/>
      <c r="J65" s="40"/>
    </row>
    <row r="66" spans="1:10" x14ac:dyDescent="0.25">
      <c r="A66" s="43" t="s">
        <v>407</v>
      </c>
      <c r="B66" s="44"/>
      <c r="C66" s="44"/>
      <c r="D66" s="40">
        <v>10</v>
      </c>
      <c r="E66" s="78"/>
      <c r="F66" s="40" t="s">
        <v>130</v>
      </c>
      <c r="G66" s="5" t="s">
        <v>315</v>
      </c>
      <c r="H66" s="40"/>
      <c r="I66" s="44"/>
      <c r="J66" s="40"/>
    </row>
    <row r="67" spans="1:10" x14ac:dyDescent="0.25">
      <c r="A67" s="43" t="s">
        <v>424</v>
      </c>
      <c r="B67" s="44"/>
      <c r="C67" s="44"/>
      <c r="D67" s="40">
        <v>10</v>
      </c>
      <c r="E67" s="78"/>
      <c r="F67" s="40" t="s">
        <v>130</v>
      </c>
      <c r="G67" s="5" t="s">
        <v>315</v>
      </c>
      <c r="H67" s="40"/>
      <c r="I67" s="44"/>
      <c r="J67" s="40"/>
    </row>
    <row r="68" spans="1:10" x14ac:dyDescent="0.25">
      <c r="A68" s="43" t="s">
        <v>440</v>
      </c>
      <c r="B68" s="44"/>
      <c r="C68" s="44"/>
      <c r="D68" s="64">
        <v>10</v>
      </c>
      <c r="E68" s="78"/>
      <c r="F68" s="40" t="s">
        <v>130</v>
      </c>
      <c r="G68" s="5" t="s">
        <v>315</v>
      </c>
      <c r="H68" s="40"/>
      <c r="I68" s="44"/>
      <c r="J68" s="40"/>
    </row>
    <row r="69" spans="1:10" x14ac:dyDescent="0.25">
      <c r="A69" s="2" t="s">
        <v>463</v>
      </c>
      <c r="D69" s="76">
        <v>10</v>
      </c>
      <c r="E69" s="78"/>
      <c r="F69" s="8" t="s">
        <v>130</v>
      </c>
      <c r="G69" s="5" t="s">
        <v>315</v>
      </c>
      <c r="H69" s="40"/>
      <c r="I69" s="44"/>
      <c r="J69" s="40"/>
    </row>
    <row r="70" spans="1:10" x14ac:dyDescent="0.25">
      <c r="A70" s="43">
        <v>40635</v>
      </c>
      <c r="B70" s="44"/>
      <c r="C70" s="44"/>
      <c r="D70" s="40">
        <v>500</v>
      </c>
      <c r="E70" s="78"/>
      <c r="F70" s="40" t="s">
        <v>130</v>
      </c>
      <c r="G70" s="5" t="s">
        <v>408</v>
      </c>
      <c r="H70" s="40"/>
      <c r="I70" s="44"/>
      <c r="J70" s="40"/>
    </row>
    <row r="71" spans="1:10" x14ac:dyDescent="0.25">
      <c r="A71" s="43">
        <v>40850</v>
      </c>
      <c r="B71" s="44"/>
      <c r="C71" s="44"/>
      <c r="D71" s="40">
        <v>300</v>
      </c>
      <c r="E71" s="78"/>
      <c r="F71" s="40" t="s">
        <v>130</v>
      </c>
      <c r="G71" s="5" t="s">
        <v>417</v>
      </c>
      <c r="H71" s="40"/>
      <c r="I71" s="44"/>
      <c r="J71" s="40"/>
    </row>
    <row r="72" spans="1:10" x14ac:dyDescent="0.25">
      <c r="A72" s="43">
        <v>40850</v>
      </c>
      <c r="B72" s="44"/>
      <c r="C72" s="44"/>
      <c r="D72" s="40">
        <v>150</v>
      </c>
      <c r="E72" s="78"/>
      <c r="F72" s="40" t="s">
        <v>130</v>
      </c>
      <c r="G72" s="5" t="s">
        <v>417</v>
      </c>
      <c r="H72" s="40"/>
      <c r="I72" s="44"/>
      <c r="J72" s="40"/>
    </row>
    <row r="73" spans="1:10" x14ac:dyDescent="0.25">
      <c r="A73" s="43" t="s">
        <v>485</v>
      </c>
      <c r="B73" s="44"/>
      <c r="C73" s="44"/>
      <c r="D73" s="64">
        <v>50</v>
      </c>
      <c r="E73" s="78"/>
      <c r="F73" s="40" t="s">
        <v>130</v>
      </c>
      <c r="G73" s="5" t="s">
        <v>487</v>
      </c>
      <c r="H73" s="40"/>
      <c r="I73" s="44"/>
      <c r="J73" s="40"/>
    </row>
    <row r="74" spans="1:10" x14ac:dyDescent="0.25">
      <c r="A74" s="43">
        <v>40899</v>
      </c>
      <c r="B74" s="44"/>
      <c r="C74" s="44"/>
      <c r="D74" s="64">
        <v>365</v>
      </c>
      <c r="E74" s="78"/>
      <c r="F74" s="40" t="s">
        <v>130</v>
      </c>
      <c r="G74" s="5" t="s">
        <v>501</v>
      </c>
      <c r="H74" s="40"/>
      <c r="I74" s="44"/>
      <c r="J74" s="40"/>
    </row>
    <row r="75" spans="1:10" x14ac:dyDescent="0.25">
      <c r="A75" s="43">
        <v>40905</v>
      </c>
      <c r="B75" s="44"/>
      <c r="C75" s="44"/>
      <c r="D75" s="64">
        <v>24</v>
      </c>
      <c r="E75" s="78"/>
      <c r="F75" s="40" t="s">
        <v>130</v>
      </c>
      <c r="G75" s="5" t="s">
        <v>507</v>
      </c>
      <c r="H75" s="40"/>
      <c r="I75" s="44"/>
      <c r="J75" s="40"/>
    </row>
    <row r="76" spans="1:10" x14ac:dyDescent="0.25">
      <c r="A76" s="43">
        <v>40905</v>
      </c>
      <c r="B76" s="44"/>
      <c r="C76" s="44"/>
      <c r="D76" s="64">
        <v>25</v>
      </c>
      <c r="E76" s="78"/>
      <c r="F76" s="40" t="s">
        <v>130</v>
      </c>
      <c r="G76" s="5" t="s">
        <v>507</v>
      </c>
      <c r="H76" s="40"/>
      <c r="I76" s="44"/>
      <c r="J76" s="40"/>
    </row>
    <row r="77" spans="1:10" x14ac:dyDescent="0.25">
      <c r="A77" s="43">
        <v>40900</v>
      </c>
      <c r="B77" s="44"/>
      <c r="C77" s="44"/>
      <c r="D77" s="64">
        <v>50</v>
      </c>
      <c r="E77" s="78"/>
      <c r="F77" s="40" t="s">
        <v>130</v>
      </c>
      <c r="G77" s="5" t="s">
        <v>504</v>
      </c>
      <c r="H77" s="40"/>
      <c r="I77" s="44"/>
      <c r="J77" s="40"/>
    </row>
    <row r="78" spans="1:10" x14ac:dyDescent="0.25">
      <c r="A78" s="43">
        <v>40797</v>
      </c>
      <c r="B78" s="44"/>
      <c r="C78" s="44"/>
      <c r="D78" s="40">
        <v>50</v>
      </c>
      <c r="E78" s="78"/>
      <c r="F78" s="40" t="s">
        <v>130</v>
      </c>
      <c r="G78" s="5" t="s">
        <v>295</v>
      </c>
      <c r="H78" s="40"/>
      <c r="I78" s="44"/>
      <c r="J78" s="40"/>
    </row>
    <row r="79" spans="1:10" x14ac:dyDescent="0.25">
      <c r="A79" s="43">
        <v>40634</v>
      </c>
      <c r="B79" s="44"/>
      <c r="C79" s="44"/>
      <c r="D79" s="40">
        <v>300</v>
      </c>
      <c r="E79" s="78"/>
      <c r="F79" s="40" t="s">
        <v>130</v>
      </c>
      <c r="G79" s="5" t="s">
        <v>101</v>
      </c>
      <c r="H79" s="40"/>
      <c r="I79" s="44"/>
      <c r="J79" s="40"/>
    </row>
    <row r="80" spans="1:10" x14ac:dyDescent="0.25">
      <c r="A80" s="43" t="s">
        <v>450</v>
      </c>
      <c r="B80" s="44"/>
      <c r="C80" s="44"/>
      <c r="D80" s="64">
        <v>100</v>
      </c>
      <c r="E80" s="78"/>
      <c r="F80" s="40" t="s">
        <v>130</v>
      </c>
      <c r="G80" s="5" t="s">
        <v>452</v>
      </c>
      <c r="H80" s="40"/>
      <c r="I80" s="44"/>
      <c r="J80" s="40"/>
    </row>
    <row r="81" spans="1:10" x14ac:dyDescent="0.25">
      <c r="A81" s="43">
        <v>40906</v>
      </c>
      <c r="B81" s="44"/>
      <c r="C81" s="44"/>
      <c r="D81" s="64">
        <v>50</v>
      </c>
      <c r="E81" s="78"/>
      <c r="F81" s="40" t="s">
        <v>130</v>
      </c>
      <c r="G81" s="5" t="s">
        <v>508</v>
      </c>
      <c r="H81" s="40"/>
      <c r="I81" s="44"/>
      <c r="J81" s="40"/>
    </row>
    <row r="82" spans="1:10" x14ac:dyDescent="0.25">
      <c r="A82" s="43" t="s">
        <v>484</v>
      </c>
      <c r="B82" s="44"/>
      <c r="C82" s="44"/>
      <c r="D82" s="64">
        <v>100</v>
      </c>
      <c r="E82" s="78"/>
      <c r="F82" s="40" t="s">
        <v>130</v>
      </c>
      <c r="G82" s="5" t="s">
        <v>339</v>
      </c>
      <c r="H82" s="40"/>
      <c r="I82" s="44"/>
      <c r="J82" s="40"/>
    </row>
    <row r="83" spans="1:10" x14ac:dyDescent="0.25">
      <c r="A83" s="43">
        <v>40904</v>
      </c>
      <c r="B83" s="44"/>
      <c r="C83" s="44"/>
      <c r="D83" s="64">
        <v>25</v>
      </c>
      <c r="E83" s="78"/>
      <c r="F83" s="40" t="s">
        <v>130</v>
      </c>
      <c r="G83" s="5" t="s">
        <v>505</v>
      </c>
      <c r="H83" s="40"/>
      <c r="I83" s="44"/>
      <c r="J83" s="40"/>
    </row>
    <row r="84" spans="1:10" x14ac:dyDescent="0.25">
      <c r="A84" s="43" t="s">
        <v>424</v>
      </c>
      <c r="B84" s="44"/>
      <c r="C84" s="44"/>
      <c r="D84" s="64">
        <v>50</v>
      </c>
      <c r="E84" s="78"/>
      <c r="F84" s="40" t="s">
        <v>130</v>
      </c>
      <c r="G84" s="5" t="s">
        <v>428</v>
      </c>
      <c r="H84" s="40"/>
      <c r="I84" s="44"/>
      <c r="J84" s="40"/>
    </row>
    <row r="85" spans="1:10" x14ac:dyDescent="0.25">
      <c r="A85" s="43">
        <v>40878</v>
      </c>
      <c r="B85" s="44"/>
      <c r="C85" s="44"/>
      <c r="D85" s="40">
        <v>25</v>
      </c>
      <c r="E85" s="78"/>
      <c r="F85" s="40" t="s">
        <v>130</v>
      </c>
      <c r="G85" s="5" t="s">
        <v>194</v>
      </c>
      <c r="H85" s="40"/>
      <c r="I85" s="44"/>
      <c r="J85" s="40"/>
    </row>
    <row r="86" spans="1:10" x14ac:dyDescent="0.25">
      <c r="A86" s="43">
        <v>40871</v>
      </c>
      <c r="B86" s="44"/>
      <c r="C86" s="44"/>
      <c r="D86" s="64">
        <v>100</v>
      </c>
      <c r="E86" s="78"/>
      <c r="F86" s="40" t="s">
        <v>130</v>
      </c>
      <c r="G86" s="5" t="s">
        <v>282</v>
      </c>
      <c r="H86" s="40"/>
      <c r="I86" s="44"/>
      <c r="J86" s="40"/>
    </row>
    <row r="87" spans="1:10" x14ac:dyDescent="0.25">
      <c r="A87" s="43" t="s">
        <v>451</v>
      </c>
      <c r="B87" s="44"/>
      <c r="C87" s="44"/>
      <c r="D87" s="64">
        <v>35</v>
      </c>
      <c r="E87" s="78"/>
      <c r="F87" s="40" t="s">
        <v>130</v>
      </c>
      <c r="G87" s="5" t="s">
        <v>453</v>
      </c>
      <c r="H87" s="40"/>
      <c r="I87" s="44"/>
      <c r="J87" s="40"/>
    </row>
    <row r="88" spans="1:10" x14ac:dyDescent="0.25">
      <c r="A88" s="43">
        <v>40904</v>
      </c>
      <c r="B88" s="44"/>
      <c r="C88" s="44"/>
      <c r="D88" s="64">
        <v>150</v>
      </c>
      <c r="E88" s="78"/>
      <c r="F88" s="40" t="s">
        <v>130</v>
      </c>
      <c r="G88" s="5" t="s">
        <v>506</v>
      </c>
      <c r="H88" s="40"/>
      <c r="I88" s="44"/>
      <c r="J88" s="40"/>
    </row>
    <row r="89" spans="1:10" x14ac:dyDescent="0.25">
      <c r="A89" s="43">
        <v>40817</v>
      </c>
      <c r="B89" s="44"/>
      <c r="C89" s="44"/>
      <c r="D89" s="40">
        <v>60</v>
      </c>
      <c r="E89" s="78"/>
      <c r="F89" s="40" t="s">
        <v>130</v>
      </c>
      <c r="G89" s="5" t="s">
        <v>392</v>
      </c>
      <c r="H89" s="40"/>
      <c r="I89" s="44"/>
      <c r="J89" s="40"/>
    </row>
    <row r="90" spans="1:10" x14ac:dyDescent="0.25">
      <c r="A90" s="43">
        <v>40607</v>
      </c>
      <c r="B90" s="44"/>
      <c r="C90" s="44"/>
      <c r="D90" s="64">
        <v>25</v>
      </c>
      <c r="E90" s="78"/>
      <c r="F90" s="40" t="s">
        <v>130</v>
      </c>
      <c r="G90" s="5" t="s">
        <v>434</v>
      </c>
      <c r="H90" s="40"/>
      <c r="I90" s="44"/>
      <c r="J90" s="40"/>
    </row>
    <row r="91" spans="1:10" x14ac:dyDescent="0.25">
      <c r="A91" s="2" t="s">
        <v>462</v>
      </c>
      <c r="D91" s="76">
        <v>30</v>
      </c>
      <c r="E91" s="78"/>
      <c r="F91" s="8" t="s">
        <v>130</v>
      </c>
      <c r="G91" s="5" t="s">
        <v>110</v>
      </c>
      <c r="H91" s="40"/>
      <c r="I91" s="44"/>
      <c r="J91" s="40"/>
    </row>
    <row r="92" spans="1:10" x14ac:dyDescent="0.25">
      <c r="A92" s="43" t="s">
        <v>438</v>
      </c>
      <c r="B92" s="44"/>
      <c r="C92" s="44"/>
      <c r="D92" s="64">
        <v>20</v>
      </c>
      <c r="E92" s="78"/>
      <c r="F92" s="40" t="s">
        <v>130</v>
      </c>
      <c r="G92" s="5" t="s">
        <v>437</v>
      </c>
      <c r="H92" s="40"/>
      <c r="I92" s="44"/>
      <c r="J92" s="40"/>
    </row>
    <row r="93" spans="1:10" x14ac:dyDescent="0.25">
      <c r="A93" s="43" t="s">
        <v>443</v>
      </c>
      <c r="B93" s="44"/>
      <c r="C93" s="44"/>
      <c r="D93" s="64">
        <v>90</v>
      </c>
      <c r="E93" s="78"/>
      <c r="F93" s="40" t="s">
        <v>130</v>
      </c>
      <c r="G93" s="5" t="s">
        <v>444</v>
      </c>
      <c r="H93" s="40"/>
      <c r="I93" s="44"/>
      <c r="J93" s="40"/>
    </row>
    <row r="94" spans="1:10" x14ac:dyDescent="0.25">
      <c r="A94" s="43">
        <v>40898</v>
      </c>
      <c r="B94" s="44"/>
      <c r="C94" s="44"/>
      <c r="D94" s="64">
        <v>10</v>
      </c>
      <c r="E94" s="78"/>
      <c r="F94" s="40" t="s">
        <v>130</v>
      </c>
      <c r="G94" s="5" t="s">
        <v>455</v>
      </c>
      <c r="H94" s="40"/>
      <c r="I94" s="44"/>
      <c r="J94" s="40"/>
    </row>
    <row r="95" spans="1:10" x14ac:dyDescent="0.25">
      <c r="A95" s="43" t="s">
        <v>477</v>
      </c>
      <c r="B95" s="44"/>
      <c r="C95" s="44"/>
      <c r="D95" s="64">
        <v>10</v>
      </c>
      <c r="E95" s="78"/>
      <c r="F95" s="40" t="s">
        <v>130</v>
      </c>
      <c r="G95" s="5" t="s">
        <v>455</v>
      </c>
      <c r="H95" s="40"/>
      <c r="I95" s="44"/>
      <c r="J95" s="40"/>
    </row>
    <row r="96" spans="1:10" x14ac:dyDescent="0.25">
      <c r="A96" s="43" t="s">
        <v>489</v>
      </c>
      <c r="B96" s="44"/>
      <c r="C96" s="44"/>
      <c r="D96" s="64">
        <v>10</v>
      </c>
      <c r="E96" s="78"/>
      <c r="F96" s="40" t="s">
        <v>130</v>
      </c>
      <c r="G96" s="5" t="s">
        <v>455</v>
      </c>
      <c r="H96" s="40"/>
      <c r="I96" s="44"/>
      <c r="J96" s="40"/>
    </row>
    <row r="97" spans="1:10" x14ac:dyDescent="0.25">
      <c r="A97" s="43" t="s">
        <v>454</v>
      </c>
      <c r="B97" s="44"/>
      <c r="C97" s="44"/>
      <c r="D97" s="64">
        <v>10</v>
      </c>
      <c r="E97" s="78"/>
      <c r="F97" s="40" t="s">
        <v>130</v>
      </c>
      <c r="G97" s="5" t="s">
        <v>455</v>
      </c>
      <c r="H97" s="40"/>
      <c r="I97" s="44"/>
      <c r="J97" s="40"/>
    </row>
    <row r="98" spans="1:10" x14ac:dyDescent="0.25">
      <c r="A98" s="2" t="s">
        <v>467</v>
      </c>
      <c r="D98" s="76">
        <v>10</v>
      </c>
      <c r="E98" s="78"/>
      <c r="F98" s="8" t="s">
        <v>130</v>
      </c>
      <c r="G98" s="5" t="s">
        <v>455</v>
      </c>
      <c r="H98" s="40"/>
      <c r="I98" s="44"/>
      <c r="J98" s="40"/>
    </row>
    <row r="99" spans="1:10" x14ac:dyDescent="0.25">
      <c r="A99" s="43" t="s">
        <v>461</v>
      </c>
      <c r="B99" s="44"/>
      <c r="C99" s="44"/>
      <c r="D99" s="64">
        <v>10</v>
      </c>
      <c r="E99" s="78"/>
      <c r="F99" s="40" t="s">
        <v>130</v>
      </c>
      <c r="G99" s="5" t="s">
        <v>455</v>
      </c>
      <c r="H99" s="40"/>
      <c r="I99" s="44"/>
      <c r="J99" s="40"/>
    </row>
    <row r="100" spans="1:10" x14ac:dyDescent="0.25">
      <c r="A100" s="43" t="s">
        <v>435</v>
      </c>
      <c r="B100" s="44"/>
      <c r="C100" s="44"/>
      <c r="D100" s="64">
        <v>26.8</v>
      </c>
      <c r="E100" s="78"/>
      <c r="F100" s="40" t="s">
        <v>130</v>
      </c>
      <c r="G100" s="5" t="s">
        <v>436</v>
      </c>
      <c r="H100" s="40"/>
      <c r="I100" s="44"/>
      <c r="J100" s="40"/>
    </row>
    <row r="101" spans="1:10" x14ac:dyDescent="0.25">
      <c r="A101" s="2">
        <v>40795</v>
      </c>
      <c r="D101" s="76">
        <v>2000</v>
      </c>
      <c r="E101" s="78"/>
      <c r="F101" s="8" t="s">
        <v>130</v>
      </c>
      <c r="G101" s="5" t="s">
        <v>311</v>
      </c>
      <c r="H101" s="40"/>
      <c r="I101" s="44"/>
      <c r="J101" s="40"/>
    </row>
    <row r="102" spans="1:10" x14ac:dyDescent="0.25">
      <c r="A102" s="43" t="s">
        <v>442</v>
      </c>
      <c r="B102" s="44"/>
      <c r="C102" s="44"/>
      <c r="D102" s="64">
        <v>50</v>
      </c>
      <c r="E102" s="78"/>
      <c r="F102" s="40" t="s">
        <v>130</v>
      </c>
      <c r="G102" s="5" t="s">
        <v>441</v>
      </c>
      <c r="H102" s="40"/>
      <c r="I102" s="44"/>
      <c r="J102" s="40"/>
    </row>
    <row r="103" spans="1:10" x14ac:dyDescent="0.25">
      <c r="A103" s="43">
        <v>40899</v>
      </c>
      <c r="B103" s="44"/>
      <c r="C103" s="44"/>
      <c r="D103" s="64">
        <v>250</v>
      </c>
      <c r="E103" s="78"/>
      <c r="F103" s="40" t="s">
        <v>130</v>
      </c>
      <c r="G103" s="5" t="s">
        <v>503</v>
      </c>
      <c r="H103" s="40"/>
      <c r="I103" s="44"/>
      <c r="J103" s="40"/>
    </row>
    <row r="104" spans="1:10" x14ac:dyDescent="0.25">
      <c r="A104" s="43" t="s">
        <v>423</v>
      </c>
      <c r="B104" s="44"/>
      <c r="C104" s="44"/>
      <c r="D104" s="40">
        <v>25</v>
      </c>
      <c r="E104" s="78"/>
      <c r="F104" s="40" t="s">
        <v>130</v>
      </c>
      <c r="G104" s="5" t="s">
        <v>426</v>
      </c>
      <c r="H104" s="40"/>
      <c r="I104" s="44"/>
      <c r="J104" s="40"/>
    </row>
    <row r="105" spans="1:10" x14ac:dyDescent="0.25">
      <c r="A105" s="43">
        <v>40545</v>
      </c>
      <c r="B105" s="44"/>
      <c r="C105" s="44"/>
      <c r="D105" s="40">
        <v>10</v>
      </c>
      <c r="E105" s="78"/>
      <c r="F105" s="40" t="s">
        <v>130</v>
      </c>
      <c r="G105" s="5" t="s">
        <v>325</v>
      </c>
      <c r="H105" s="40"/>
      <c r="I105" s="44"/>
      <c r="J105" s="40"/>
    </row>
    <row r="106" spans="1:10" x14ac:dyDescent="0.25">
      <c r="A106" s="43">
        <v>40546</v>
      </c>
      <c r="B106" s="44"/>
      <c r="C106" s="44"/>
      <c r="D106" s="40">
        <v>10</v>
      </c>
      <c r="E106" s="78"/>
      <c r="F106" s="40" t="s">
        <v>130</v>
      </c>
      <c r="G106" s="5" t="s">
        <v>325</v>
      </c>
      <c r="H106" s="40"/>
      <c r="I106" s="44"/>
      <c r="J106" s="40"/>
    </row>
    <row r="107" spans="1:10" x14ac:dyDescent="0.25">
      <c r="A107" s="43">
        <v>40547</v>
      </c>
      <c r="B107" s="44"/>
      <c r="C107" s="44"/>
      <c r="D107" s="64">
        <v>10</v>
      </c>
      <c r="E107" s="78"/>
      <c r="F107" s="40" t="s">
        <v>130</v>
      </c>
      <c r="G107" s="5" t="s">
        <v>325</v>
      </c>
      <c r="H107" s="40"/>
      <c r="I107" s="44"/>
      <c r="J107" s="40"/>
    </row>
    <row r="108" spans="1:10" x14ac:dyDescent="0.25">
      <c r="A108" s="43">
        <v>40549</v>
      </c>
      <c r="B108" s="44"/>
      <c r="C108" s="44"/>
      <c r="D108" s="64">
        <v>10</v>
      </c>
      <c r="E108" s="78"/>
      <c r="F108" s="40" t="s">
        <v>130</v>
      </c>
      <c r="G108" s="5" t="s">
        <v>325</v>
      </c>
      <c r="H108" s="40"/>
      <c r="I108" s="44"/>
      <c r="J108" s="40"/>
    </row>
    <row r="109" spans="1:10" x14ac:dyDescent="0.25">
      <c r="A109" s="43">
        <v>40550</v>
      </c>
      <c r="B109" s="44"/>
      <c r="C109" s="44"/>
      <c r="D109" s="64">
        <v>10</v>
      </c>
      <c r="E109" s="78"/>
      <c r="F109" s="40" t="s">
        <v>130</v>
      </c>
      <c r="G109" s="5" t="s">
        <v>325</v>
      </c>
      <c r="H109" s="40"/>
      <c r="I109" s="44"/>
      <c r="J109" s="40"/>
    </row>
    <row r="110" spans="1:10" x14ac:dyDescent="0.25">
      <c r="A110" s="43">
        <v>40551</v>
      </c>
      <c r="B110" s="44"/>
      <c r="C110" s="44"/>
      <c r="D110" s="64">
        <v>10</v>
      </c>
      <c r="E110" s="78"/>
      <c r="F110" s="40" t="s">
        <v>130</v>
      </c>
      <c r="G110" s="5" t="s">
        <v>325</v>
      </c>
      <c r="H110" s="40"/>
      <c r="I110" s="44"/>
      <c r="J110" s="40"/>
    </row>
    <row r="111" spans="1:10" x14ac:dyDescent="0.25">
      <c r="A111" s="2">
        <v>40552</v>
      </c>
      <c r="D111" s="76">
        <v>10</v>
      </c>
      <c r="E111" s="78"/>
      <c r="F111" s="8" t="s">
        <v>130</v>
      </c>
      <c r="G111" s="5" t="s">
        <v>325</v>
      </c>
      <c r="H111" s="40"/>
      <c r="I111" s="44"/>
      <c r="J111" s="40"/>
    </row>
    <row r="112" spans="1:10" x14ac:dyDescent="0.25">
      <c r="A112" s="43">
        <v>40554</v>
      </c>
      <c r="B112" s="44"/>
      <c r="C112" s="44"/>
      <c r="D112" s="64">
        <v>10</v>
      </c>
      <c r="E112" s="78"/>
      <c r="F112" s="40" t="s">
        <v>130</v>
      </c>
      <c r="G112" s="5" t="s">
        <v>325</v>
      </c>
      <c r="H112" s="40"/>
      <c r="I112" s="44"/>
      <c r="J112" s="40"/>
    </row>
    <row r="113" spans="1:10" x14ac:dyDescent="0.25">
      <c r="A113" s="43">
        <v>40579</v>
      </c>
      <c r="B113" s="44"/>
      <c r="C113" s="44"/>
      <c r="D113" s="64">
        <v>10</v>
      </c>
      <c r="E113" s="78"/>
      <c r="F113" s="40" t="s">
        <v>130</v>
      </c>
      <c r="G113" s="5" t="s">
        <v>325</v>
      </c>
      <c r="H113" s="40"/>
      <c r="I113" s="44"/>
      <c r="J113" s="40"/>
    </row>
    <row r="114" spans="1:10" x14ac:dyDescent="0.25">
      <c r="A114" s="43">
        <v>40603</v>
      </c>
      <c r="B114" s="44"/>
      <c r="C114" s="44"/>
      <c r="D114" s="40">
        <v>10</v>
      </c>
      <c r="E114" s="11"/>
      <c r="F114" s="40" t="s">
        <v>130</v>
      </c>
      <c r="G114" s="5" t="s">
        <v>325</v>
      </c>
      <c r="H114" s="40"/>
      <c r="I114" s="44"/>
      <c r="J114" s="40"/>
    </row>
    <row r="115" spans="1:10" x14ac:dyDescent="0.25">
      <c r="A115" s="43">
        <v>40612</v>
      </c>
      <c r="B115" s="44"/>
      <c r="C115" s="44"/>
      <c r="D115" s="64">
        <v>10</v>
      </c>
      <c r="E115" s="78"/>
      <c r="F115" s="40" t="s">
        <v>130</v>
      </c>
      <c r="G115" s="5" t="s">
        <v>325</v>
      </c>
      <c r="H115" s="40"/>
      <c r="I115" s="44"/>
      <c r="J115" s="40"/>
    </row>
    <row r="116" spans="1:10" x14ac:dyDescent="0.25">
      <c r="A116" s="43">
        <v>40878</v>
      </c>
      <c r="B116" s="44"/>
      <c r="C116" s="44"/>
      <c r="D116" s="64">
        <v>10</v>
      </c>
      <c r="E116" s="78"/>
      <c r="F116" s="40" t="s">
        <v>130</v>
      </c>
      <c r="G116" s="5" t="s">
        <v>325</v>
      </c>
      <c r="H116" s="40"/>
      <c r="I116" s="44"/>
      <c r="J116" s="40"/>
    </row>
    <row r="117" spans="1:10" x14ac:dyDescent="0.25">
      <c r="A117" s="43">
        <v>40817</v>
      </c>
      <c r="B117" s="44"/>
      <c r="C117" s="44"/>
      <c r="D117" s="40">
        <v>5000</v>
      </c>
      <c r="E117" s="78"/>
      <c r="F117" s="40" t="s">
        <v>130</v>
      </c>
      <c r="G117" s="5" t="s">
        <v>393</v>
      </c>
      <c r="H117" s="40"/>
      <c r="I117" s="44"/>
      <c r="J117" s="40"/>
    </row>
    <row r="118" spans="1:10" x14ac:dyDescent="0.25">
      <c r="A118" s="43">
        <v>40875</v>
      </c>
      <c r="B118" s="44"/>
      <c r="C118" s="44"/>
      <c r="D118" s="64">
        <v>75</v>
      </c>
      <c r="E118" s="78"/>
      <c r="F118" s="40" t="s">
        <v>130</v>
      </c>
      <c r="G118" s="5" t="s">
        <v>376</v>
      </c>
      <c r="H118" s="40"/>
      <c r="I118" s="44"/>
      <c r="J118" s="40"/>
    </row>
    <row r="119" spans="1:10" x14ac:dyDescent="0.25">
      <c r="A119" s="43" t="s">
        <v>447</v>
      </c>
      <c r="B119" s="44"/>
      <c r="C119" s="44"/>
      <c r="D119" s="64">
        <v>2500</v>
      </c>
      <c r="E119" s="78"/>
      <c r="F119" s="40" t="s">
        <v>130</v>
      </c>
      <c r="G119" s="5" t="s">
        <v>288</v>
      </c>
      <c r="H119" s="40"/>
      <c r="I119" s="44"/>
      <c r="J119" s="40"/>
    </row>
    <row r="120" spans="1:10" x14ac:dyDescent="0.25">
      <c r="A120" s="43">
        <v>40603</v>
      </c>
      <c r="B120" s="44"/>
      <c r="C120" s="44"/>
      <c r="D120" s="40">
        <v>25</v>
      </c>
      <c r="E120" s="78"/>
      <c r="F120" s="40" t="s">
        <v>130</v>
      </c>
      <c r="G120" s="5" t="s">
        <v>391</v>
      </c>
      <c r="H120" s="40"/>
      <c r="I120" s="44"/>
      <c r="J120" s="40"/>
    </row>
    <row r="121" spans="1:10" x14ac:dyDescent="0.25">
      <c r="A121" s="43">
        <v>40899</v>
      </c>
      <c r="B121" s="44"/>
      <c r="C121" s="44"/>
      <c r="D121" s="64">
        <v>30</v>
      </c>
      <c r="E121" s="78"/>
      <c r="F121" s="40" t="s">
        <v>130</v>
      </c>
      <c r="G121" s="5" t="s">
        <v>502</v>
      </c>
      <c r="H121" s="40"/>
      <c r="I121" s="44"/>
      <c r="J121" s="40"/>
    </row>
    <row r="122" spans="1:10" x14ac:dyDescent="0.25">
      <c r="A122" s="43">
        <v>40893</v>
      </c>
      <c r="B122" s="44"/>
      <c r="C122" s="44"/>
      <c r="D122" s="64">
        <v>20</v>
      </c>
      <c r="E122" s="78"/>
      <c r="F122" s="40" t="s">
        <v>130</v>
      </c>
      <c r="G122" s="5" t="s">
        <v>499</v>
      </c>
      <c r="H122" s="40"/>
      <c r="I122" s="44"/>
      <c r="J122" s="40"/>
    </row>
    <row r="123" spans="1:10" x14ac:dyDescent="0.25">
      <c r="A123" s="43" t="s">
        <v>479</v>
      </c>
      <c r="B123" s="44"/>
      <c r="C123" s="44"/>
      <c r="D123" s="64">
        <v>450</v>
      </c>
      <c r="E123" s="78"/>
      <c r="F123" s="40" t="s">
        <v>130</v>
      </c>
      <c r="G123" s="5" t="s">
        <v>480</v>
      </c>
      <c r="H123" s="40"/>
      <c r="I123" s="44"/>
      <c r="J123" s="40"/>
    </row>
    <row r="124" spans="1:10" x14ac:dyDescent="0.25">
      <c r="A124" s="43" t="s">
        <v>449</v>
      </c>
      <c r="B124" s="44"/>
      <c r="C124" s="44"/>
      <c r="D124" s="64">
        <v>25</v>
      </c>
      <c r="E124" s="78"/>
      <c r="F124" s="40" t="s">
        <v>130</v>
      </c>
      <c r="G124" s="5" t="s">
        <v>107</v>
      </c>
      <c r="H124" s="40"/>
      <c r="I124" s="44"/>
      <c r="J124" s="40"/>
    </row>
    <row r="125" spans="1:10" x14ac:dyDescent="0.25">
      <c r="A125" s="43">
        <v>40612</v>
      </c>
      <c r="B125" s="44"/>
      <c r="C125" s="44"/>
      <c r="D125" s="64">
        <v>27.8</v>
      </c>
      <c r="E125" s="78"/>
      <c r="F125" s="40" t="s">
        <v>130</v>
      </c>
      <c r="G125" s="5" t="s">
        <v>348</v>
      </c>
      <c r="H125" s="40"/>
      <c r="I125" s="44"/>
      <c r="J125" s="40"/>
    </row>
    <row r="126" spans="1:10" x14ac:dyDescent="0.25">
      <c r="A126" s="43" t="s">
        <v>422</v>
      </c>
      <c r="B126" s="44"/>
      <c r="C126" s="44"/>
      <c r="D126" s="40">
        <v>4202</v>
      </c>
      <c r="E126" s="78"/>
      <c r="F126" s="40" t="s">
        <v>130</v>
      </c>
      <c r="G126" s="5" t="s">
        <v>348</v>
      </c>
      <c r="H126" s="40"/>
      <c r="I126" s="44"/>
      <c r="J126" s="40"/>
    </row>
    <row r="127" spans="1:10" x14ac:dyDescent="0.25">
      <c r="A127" s="43">
        <v>40878</v>
      </c>
      <c r="B127" s="44"/>
      <c r="C127" s="44"/>
      <c r="D127" s="40">
        <v>50</v>
      </c>
      <c r="E127" s="78"/>
      <c r="F127" s="40" t="s">
        <v>130</v>
      </c>
      <c r="G127" s="5" t="s">
        <v>398</v>
      </c>
      <c r="H127" s="40"/>
      <c r="I127" s="44"/>
      <c r="J127" s="40"/>
    </row>
    <row r="128" spans="1:10" x14ac:dyDescent="0.25">
      <c r="A128" s="43" t="s">
        <v>457</v>
      </c>
      <c r="B128" s="44"/>
      <c r="C128" s="44"/>
      <c r="D128" s="64">
        <v>50</v>
      </c>
      <c r="E128" s="78"/>
      <c r="F128" s="40" t="s">
        <v>130</v>
      </c>
      <c r="G128" s="5" t="s">
        <v>459</v>
      </c>
      <c r="H128" s="40"/>
      <c r="I128" s="44"/>
      <c r="J128" s="40"/>
    </row>
    <row r="129" spans="1:13" x14ac:dyDescent="0.25">
      <c r="A129" s="2" t="s">
        <v>463</v>
      </c>
      <c r="D129" s="76">
        <v>15.47</v>
      </c>
      <c r="E129" s="78"/>
      <c r="F129" s="8" t="s">
        <v>130</v>
      </c>
      <c r="G129" s="5" t="s">
        <v>354</v>
      </c>
      <c r="H129" s="40"/>
      <c r="I129" s="44"/>
      <c r="J129" s="40"/>
    </row>
    <row r="130" spans="1:13" x14ac:dyDescent="0.25">
      <c r="A130" s="43" t="s">
        <v>424</v>
      </c>
      <c r="B130" s="44"/>
      <c r="C130" s="44"/>
      <c r="D130" s="63">
        <v>-351.75</v>
      </c>
      <c r="E130" s="78"/>
      <c r="F130" s="40" t="s">
        <v>134</v>
      </c>
      <c r="G130" s="5" t="s">
        <v>305</v>
      </c>
      <c r="H130" s="40"/>
      <c r="I130" s="44"/>
      <c r="J130" s="40"/>
      <c r="K130" s="17">
        <f>SUM(D130:D136)</f>
        <v>-10621.95</v>
      </c>
    </row>
    <row r="131" spans="1:13" x14ac:dyDescent="0.25">
      <c r="A131" s="43" t="s">
        <v>485</v>
      </c>
      <c r="B131" s="44"/>
      <c r="C131" s="44"/>
      <c r="D131" s="63">
        <v>-785.4</v>
      </c>
      <c r="E131" s="78"/>
      <c r="F131" s="40" t="s">
        <v>134</v>
      </c>
      <c r="G131" s="5" t="s">
        <v>486</v>
      </c>
      <c r="H131" s="40"/>
      <c r="I131" s="44"/>
      <c r="J131" s="40"/>
    </row>
    <row r="132" spans="1:13" x14ac:dyDescent="0.25">
      <c r="A132" s="43">
        <v>40797</v>
      </c>
      <c r="B132" s="44"/>
      <c r="C132" s="44"/>
      <c r="D132" s="63">
        <v>-193.38</v>
      </c>
      <c r="E132" s="78"/>
      <c r="F132" s="40" t="s">
        <v>134</v>
      </c>
      <c r="G132" s="5" t="s">
        <v>482</v>
      </c>
      <c r="H132" s="40"/>
      <c r="I132" s="44"/>
      <c r="J132" s="40"/>
    </row>
    <row r="133" spans="1:13" x14ac:dyDescent="0.25">
      <c r="A133" s="43">
        <v>40725</v>
      </c>
      <c r="B133" s="44"/>
      <c r="C133" s="44"/>
      <c r="D133" s="63">
        <v>-4901.96</v>
      </c>
      <c r="E133" s="78"/>
      <c r="F133" s="40" t="s">
        <v>134</v>
      </c>
      <c r="G133" s="5" t="s">
        <v>396</v>
      </c>
      <c r="H133" s="40"/>
      <c r="I133" s="44"/>
      <c r="J133" s="40"/>
    </row>
    <row r="134" spans="1:13" x14ac:dyDescent="0.25">
      <c r="A134" s="43">
        <v>40726</v>
      </c>
      <c r="B134" s="44"/>
      <c r="C134" s="44"/>
      <c r="D134" s="63">
        <v>-3117.37</v>
      </c>
      <c r="E134" s="78"/>
      <c r="F134" s="40" t="s">
        <v>134</v>
      </c>
      <c r="G134" s="5" t="s">
        <v>410</v>
      </c>
      <c r="H134" s="40"/>
      <c r="I134" s="44"/>
      <c r="J134" s="40"/>
    </row>
    <row r="135" spans="1:13" x14ac:dyDescent="0.25">
      <c r="A135" s="43">
        <v>40826</v>
      </c>
      <c r="B135" s="44"/>
      <c r="C135" s="44"/>
      <c r="D135" s="63">
        <v>-438.76</v>
      </c>
      <c r="E135" s="78"/>
      <c r="F135" s="40" t="s">
        <v>134</v>
      </c>
      <c r="G135" s="5" t="s">
        <v>475</v>
      </c>
      <c r="H135" s="40"/>
      <c r="I135" s="44"/>
      <c r="J135" s="40"/>
    </row>
    <row r="136" spans="1:13" x14ac:dyDescent="0.25">
      <c r="A136" s="43" t="s">
        <v>432</v>
      </c>
      <c r="B136" s="44"/>
      <c r="C136" s="44"/>
      <c r="D136" s="63">
        <v>-833.33</v>
      </c>
      <c r="E136" s="78"/>
      <c r="F136" s="40" t="s">
        <v>134</v>
      </c>
      <c r="G136" s="5" t="s">
        <v>433</v>
      </c>
      <c r="H136" s="40"/>
      <c r="I136" s="44"/>
      <c r="J136" s="40"/>
    </row>
    <row r="138" spans="1:13" ht="13" thickBot="1" x14ac:dyDescent="0.3">
      <c r="D138" s="72">
        <f>SUM(D2:D137)</f>
        <v>10491.369999999995</v>
      </c>
      <c r="K138" s="73">
        <f>SUM(K3:K137)</f>
        <v>-36263.11</v>
      </c>
      <c r="L138" s="72">
        <f>SUM(L2:L137)</f>
        <v>46754.479999999996</v>
      </c>
      <c r="M138" s="74">
        <f>L138+K138</f>
        <v>10491.369999999995</v>
      </c>
    </row>
    <row r="139" spans="1:13" ht="13" thickTop="1" x14ac:dyDescent="0.25"/>
    <row r="143" spans="1:13" x14ac:dyDescent="0.25">
      <c r="M143" s="17"/>
    </row>
  </sheetData>
  <autoFilter ref="A3:J136" xr:uid="{00000000-0009-0000-0000-00000C000000}"/>
  <sortState xmlns:xlrd2="http://schemas.microsoft.com/office/spreadsheetml/2017/richdata2" ref="A1:J134">
    <sortCondition ref="F1:F134"/>
    <sortCondition ref="G1:G134"/>
    <sortCondition ref="A1:A134"/>
    <sortCondition ref="E1:E134"/>
  </sortState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62"/>
  <sheetViews>
    <sheetView topLeftCell="A42" workbookViewId="0">
      <selection activeCell="H25" sqref="H25"/>
    </sheetView>
  </sheetViews>
  <sheetFormatPr defaultRowHeight="12.5" x14ac:dyDescent="0.25"/>
  <cols>
    <col min="3" max="3" width="15" customWidth="1"/>
    <col min="4" max="4" width="12.81640625" customWidth="1"/>
    <col min="6" max="6" width="11" customWidth="1"/>
    <col min="7" max="7" width="14.7265625" customWidth="1"/>
    <col min="8" max="8" width="10.54296875" customWidth="1"/>
    <col min="9" max="9" width="21.1796875" customWidth="1"/>
    <col min="11" max="11" width="9.26953125" bestFit="1" customWidth="1"/>
    <col min="14" max="14" width="10.26953125" bestFit="1" customWidth="1"/>
  </cols>
  <sheetData>
    <row r="1" spans="1:3" x14ac:dyDescent="0.25">
      <c r="A1" t="s">
        <v>173</v>
      </c>
    </row>
    <row r="2" spans="1:3" x14ac:dyDescent="0.25">
      <c r="A2" t="s">
        <v>174</v>
      </c>
    </row>
    <row r="3" spans="1:3" x14ac:dyDescent="0.25">
      <c r="A3" t="s">
        <v>175</v>
      </c>
    </row>
    <row r="4" spans="1:3" x14ac:dyDescent="0.25">
      <c r="A4" t="s">
        <v>176</v>
      </c>
    </row>
    <row r="10" spans="1:3" ht="13" x14ac:dyDescent="0.3">
      <c r="B10" s="1" t="s">
        <v>141</v>
      </c>
    </row>
    <row r="11" spans="1:3" x14ac:dyDescent="0.25">
      <c r="B11" t="s">
        <v>142</v>
      </c>
    </row>
    <row r="12" spans="1:3" x14ac:dyDescent="0.25">
      <c r="B12" t="s">
        <v>143</v>
      </c>
      <c r="C12" t="s">
        <v>144</v>
      </c>
    </row>
    <row r="14" spans="1:3" x14ac:dyDescent="0.25">
      <c r="B14" t="s">
        <v>145</v>
      </c>
    </row>
    <row r="16" spans="1:3" x14ac:dyDescent="0.25">
      <c r="B16" t="s">
        <v>146</v>
      </c>
    </row>
    <row r="18" spans="1:14" x14ac:dyDescent="0.25">
      <c r="H18" s="70"/>
    </row>
    <row r="23" spans="1:14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</row>
    <row r="24" spans="1:14" ht="13.5" thickBot="1" x14ac:dyDescent="0.35">
      <c r="A24" s="26"/>
      <c r="B24" s="26"/>
      <c r="C24" s="35">
        <v>2011</v>
      </c>
      <c r="D24" s="35">
        <v>2010</v>
      </c>
      <c r="E24" s="26"/>
      <c r="F24" s="26"/>
      <c r="G24" s="26"/>
      <c r="H24" s="35">
        <v>2011</v>
      </c>
      <c r="I24" s="35">
        <v>2010</v>
      </c>
    </row>
    <row r="26" spans="1:14" ht="13" x14ac:dyDescent="0.3">
      <c r="A26" s="1" t="s">
        <v>149</v>
      </c>
      <c r="F26" s="1" t="s">
        <v>150</v>
      </c>
      <c r="H26" s="8"/>
      <c r="I26" s="8"/>
    </row>
    <row r="27" spans="1:14" x14ac:dyDescent="0.25">
      <c r="C27" s="8"/>
      <c r="D27" s="8"/>
      <c r="F27" s="30" t="s">
        <v>156</v>
      </c>
      <c r="H27" s="8">
        <v>26512.41</v>
      </c>
      <c r="I27" s="8">
        <v>19135.28</v>
      </c>
      <c r="N27" s="17"/>
    </row>
    <row r="28" spans="1:14" x14ac:dyDescent="0.25">
      <c r="A28" t="s">
        <v>155</v>
      </c>
      <c r="C28" s="8">
        <v>10491.37</v>
      </c>
      <c r="D28" s="8">
        <v>26512.41</v>
      </c>
      <c r="E28" s="8"/>
      <c r="F28" s="30" t="s">
        <v>169</v>
      </c>
      <c r="H28" s="8"/>
      <c r="I28" s="8"/>
    </row>
    <row r="29" spans="1:14" x14ac:dyDescent="0.25">
      <c r="C29" s="8"/>
      <c r="D29" s="8"/>
      <c r="E29" s="8"/>
      <c r="F29" s="30" t="s">
        <v>170</v>
      </c>
      <c r="H29" s="25">
        <v>-16021.04</v>
      </c>
      <c r="I29" s="25">
        <v>7377.13</v>
      </c>
    </row>
    <row r="30" spans="1:14" x14ac:dyDescent="0.25">
      <c r="C30" s="8"/>
      <c r="D30" s="8"/>
      <c r="E30" s="8"/>
      <c r="H30" s="8">
        <f>SUM(H27:H29)</f>
        <v>10491.369999999999</v>
      </c>
      <c r="I30" s="8">
        <f>SUM(I27:I29)</f>
        <v>26512.41</v>
      </c>
    </row>
    <row r="31" spans="1:14" x14ac:dyDescent="0.25">
      <c r="C31" s="8"/>
      <c r="D31" s="8"/>
      <c r="E31" s="8"/>
      <c r="H31" s="8"/>
      <c r="I31" s="8"/>
    </row>
    <row r="32" spans="1:14" x14ac:dyDescent="0.25">
      <c r="A32" t="s">
        <v>161</v>
      </c>
      <c r="C32" s="8">
        <v>0</v>
      </c>
      <c r="D32" s="8">
        <v>0</v>
      </c>
      <c r="E32" s="8"/>
      <c r="F32" t="s">
        <v>162</v>
      </c>
      <c r="H32" s="8">
        <v>0</v>
      </c>
      <c r="I32" s="8">
        <v>0</v>
      </c>
    </row>
    <row r="33" spans="1:14" x14ac:dyDescent="0.25">
      <c r="C33" s="8"/>
      <c r="D33" s="8"/>
      <c r="E33" s="8"/>
      <c r="H33" s="8"/>
    </row>
    <row r="34" spans="1:14" ht="13.5" thickBot="1" x14ac:dyDescent="0.35">
      <c r="C34" s="27">
        <f>SUM(C28:C33)</f>
        <v>10491.37</v>
      </c>
      <c r="D34" s="27">
        <f>SUM(D28:D33)</f>
        <v>26512.41</v>
      </c>
      <c r="E34" s="21"/>
      <c r="F34" s="1"/>
      <c r="G34" s="1"/>
      <c r="H34" s="27">
        <f>SUM(H30:H33)</f>
        <v>10491.369999999999</v>
      </c>
      <c r="I34" s="27">
        <f>SUM(I30:I32)</f>
        <v>26512.41</v>
      </c>
    </row>
    <row r="35" spans="1:14" ht="13" thickTop="1" x14ac:dyDescent="0.25">
      <c r="H35" s="8"/>
      <c r="I35" s="8"/>
    </row>
    <row r="36" spans="1:14" x14ac:dyDescent="0.25">
      <c r="H36" s="8"/>
      <c r="I36" s="8"/>
    </row>
    <row r="37" spans="1:14" x14ac:dyDescent="0.25">
      <c r="H37" s="8"/>
      <c r="I37" s="8"/>
    </row>
    <row r="38" spans="1:14" ht="13" thickBot="1" x14ac:dyDescent="0.3">
      <c r="F38" s="36"/>
      <c r="G38" s="36"/>
      <c r="H38" s="36"/>
      <c r="I38" s="36"/>
    </row>
    <row r="39" spans="1:14" ht="13.5" thickBot="1" x14ac:dyDescent="0.35">
      <c r="A39" s="1" t="s">
        <v>168</v>
      </c>
      <c r="E39" s="1"/>
      <c r="F39" s="32"/>
      <c r="G39" s="33">
        <v>2011</v>
      </c>
      <c r="H39" s="32"/>
      <c r="I39" s="37">
        <v>2010</v>
      </c>
    </row>
    <row r="40" spans="1:14" x14ac:dyDescent="0.25">
      <c r="I40" s="59"/>
    </row>
    <row r="41" spans="1:14" x14ac:dyDescent="0.25">
      <c r="A41" t="s">
        <v>151</v>
      </c>
      <c r="F41" s="8"/>
      <c r="G41" s="8">
        <v>20242.07</v>
      </c>
      <c r="H41" s="8"/>
      <c r="I41" s="8">
        <v>25119.26</v>
      </c>
    </row>
    <row r="42" spans="1:14" x14ac:dyDescent="0.25">
      <c r="F42" s="8"/>
      <c r="G42" s="25"/>
      <c r="H42" s="8"/>
      <c r="I42" s="25"/>
    </row>
    <row r="43" spans="1:14" x14ac:dyDescent="0.25">
      <c r="F43" s="8"/>
      <c r="G43" s="8"/>
      <c r="H43" s="8"/>
      <c r="I43" s="8"/>
    </row>
    <row r="44" spans="1:14" x14ac:dyDescent="0.25">
      <c r="F44" s="8"/>
      <c r="G44" s="8">
        <f>SUM(G41:G43)</f>
        <v>20242.07</v>
      </c>
      <c r="H44" s="8"/>
      <c r="I44" s="8">
        <f>SUM(I41:I43)</f>
        <v>25119.26</v>
      </c>
    </row>
    <row r="45" spans="1:14" ht="13" x14ac:dyDescent="0.3">
      <c r="A45" s="1" t="s">
        <v>152</v>
      </c>
      <c r="F45" s="8"/>
      <c r="G45" s="8"/>
      <c r="H45" s="8"/>
      <c r="I45" s="8"/>
    </row>
    <row r="46" spans="1:14" x14ac:dyDescent="0.25">
      <c r="F46" s="8"/>
      <c r="G46" s="8"/>
      <c r="H46" s="8"/>
      <c r="I46" s="8"/>
      <c r="N46" s="70"/>
    </row>
    <row r="47" spans="1:14" x14ac:dyDescent="0.25">
      <c r="A47" t="s">
        <v>153</v>
      </c>
      <c r="F47">
        <v>231.87</v>
      </c>
      <c r="H47" s="8">
        <v>465.28</v>
      </c>
      <c r="I47" s="8"/>
    </row>
    <row r="48" spans="1:14" x14ac:dyDescent="0.25">
      <c r="A48" t="s">
        <v>177</v>
      </c>
      <c r="H48" s="40">
        <v>0</v>
      </c>
      <c r="I48" s="8"/>
    </row>
    <row r="49" spans="1:11" x14ac:dyDescent="0.25">
      <c r="A49" t="s">
        <v>18</v>
      </c>
      <c r="H49" s="8">
        <v>31</v>
      </c>
      <c r="I49" s="8"/>
    </row>
    <row r="50" spans="1:11" x14ac:dyDescent="0.25">
      <c r="A50" t="s">
        <v>165</v>
      </c>
      <c r="H50" s="8"/>
      <c r="I50" s="8"/>
    </row>
    <row r="51" spans="1:11" x14ac:dyDescent="0.25">
      <c r="A51" s="44" t="s">
        <v>403</v>
      </c>
      <c r="F51">
        <v>832.69</v>
      </c>
      <c r="H51" s="8"/>
      <c r="I51" s="8"/>
    </row>
    <row r="52" spans="1:11" x14ac:dyDescent="0.25">
      <c r="A52" s="44" t="s">
        <v>349</v>
      </c>
      <c r="H52" s="8"/>
      <c r="I52" s="8"/>
      <c r="K52" s="70"/>
    </row>
    <row r="53" spans="1:11" x14ac:dyDescent="0.25">
      <c r="A53" s="44" t="s">
        <v>348</v>
      </c>
      <c r="H53" s="8"/>
      <c r="I53" s="8"/>
    </row>
    <row r="54" spans="1:11" x14ac:dyDescent="0.25">
      <c r="A54" t="s">
        <v>198</v>
      </c>
      <c r="H54" s="8"/>
      <c r="I54" s="8"/>
    </row>
    <row r="55" spans="1:11" x14ac:dyDescent="0.25">
      <c r="A55" t="s">
        <v>166</v>
      </c>
      <c r="F55">
        <f>10621.95+4863.07</f>
        <v>15485.02</v>
      </c>
      <c r="H55" s="8">
        <f>9048.03+4247.98</f>
        <v>13296.01</v>
      </c>
      <c r="I55" s="8"/>
    </row>
    <row r="56" spans="1:11" x14ac:dyDescent="0.25">
      <c r="A56" t="s">
        <v>167</v>
      </c>
      <c r="F56">
        <v>19713.53</v>
      </c>
      <c r="H56" s="8">
        <v>3949.84</v>
      </c>
      <c r="I56" s="8"/>
    </row>
    <row r="57" spans="1:11" x14ac:dyDescent="0.25">
      <c r="F57" s="75"/>
      <c r="G57" s="8">
        <f>-SUM(F47:F56)</f>
        <v>-36263.11</v>
      </c>
      <c r="H57" s="8"/>
      <c r="I57" s="8">
        <f>SUM(H47:H56)</f>
        <v>17742.13</v>
      </c>
    </row>
    <row r="58" spans="1:11" x14ac:dyDescent="0.25">
      <c r="F58" s="8"/>
      <c r="G58" s="8"/>
      <c r="H58" s="8"/>
      <c r="I58" s="8"/>
    </row>
    <row r="60" spans="1:11" ht="13.5" thickBot="1" x14ac:dyDescent="0.35">
      <c r="B60" s="1" t="s">
        <v>171</v>
      </c>
      <c r="G60" s="28">
        <f>SUM(G44:G59)</f>
        <v>-16021.04</v>
      </c>
      <c r="I60" s="28">
        <f>I44-I57</f>
        <v>7377.1299999999974</v>
      </c>
    </row>
    <row r="61" spans="1:11" ht="13.5" thickTop="1" thickBot="1" x14ac:dyDescent="0.3">
      <c r="F61" s="36"/>
      <c r="G61" s="36"/>
      <c r="H61" s="36"/>
      <c r="I61" s="36"/>
    </row>
    <row r="62" spans="1:11" ht="13.5" thickBot="1" x14ac:dyDescent="0.35">
      <c r="F62" s="38"/>
      <c r="G62" s="39">
        <v>2011</v>
      </c>
      <c r="H62" s="38"/>
      <c r="I62" s="37">
        <v>2010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30"/>
  <sheetViews>
    <sheetView topLeftCell="C1" workbookViewId="0">
      <selection activeCell="K3" sqref="K3"/>
    </sheetView>
  </sheetViews>
  <sheetFormatPr defaultRowHeight="12.5" x14ac:dyDescent="0.25"/>
  <cols>
    <col min="1" max="1" width="13.453125" customWidth="1"/>
    <col min="4" max="4" width="15.54296875" customWidth="1"/>
    <col min="5" max="5" width="30.453125" customWidth="1"/>
    <col min="11" max="11" width="14.7265625" customWidth="1"/>
    <col min="12" max="12" width="17.54296875" customWidth="1"/>
    <col min="13" max="13" width="19.7265625" customWidth="1"/>
  </cols>
  <sheetData>
    <row r="1" spans="1:12" s="79" customFormat="1" x14ac:dyDescent="0.25">
      <c r="A1" s="79" t="s">
        <v>0</v>
      </c>
      <c r="D1" s="79" t="s">
        <v>3</v>
      </c>
      <c r="F1" s="79" t="s">
        <v>515</v>
      </c>
      <c r="G1" s="79" t="s">
        <v>516</v>
      </c>
      <c r="K1" s="80" t="s">
        <v>138</v>
      </c>
      <c r="L1" s="80" t="s">
        <v>139</v>
      </c>
    </row>
    <row r="2" spans="1:12" s="79" customFormat="1" ht="13" x14ac:dyDescent="0.3">
      <c r="D2" s="86">
        <v>10491.37</v>
      </c>
      <c r="K2" s="80"/>
      <c r="L2" s="86">
        <v>10491.37</v>
      </c>
    </row>
    <row r="3" spans="1:12" ht="13" x14ac:dyDescent="0.3">
      <c r="A3" s="43">
        <v>40934</v>
      </c>
      <c r="B3" s="44"/>
      <c r="C3" s="44"/>
      <c r="D3" s="63">
        <v>-1.25</v>
      </c>
      <c r="E3" s="78">
        <v>10372.569999999994</v>
      </c>
      <c r="F3" s="40" t="s">
        <v>129</v>
      </c>
      <c r="G3" s="5" t="s">
        <v>342</v>
      </c>
      <c r="H3" s="40"/>
      <c r="I3" s="44"/>
      <c r="K3" s="85">
        <f>SUM(D3:D18)</f>
        <v>-136.6</v>
      </c>
      <c r="L3" s="1"/>
    </row>
    <row r="4" spans="1:12" x14ac:dyDescent="0.25">
      <c r="A4" s="43" t="s">
        <v>520</v>
      </c>
      <c r="B4" s="44"/>
      <c r="C4" s="44"/>
      <c r="D4" s="63">
        <v>-1.25</v>
      </c>
      <c r="E4" s="78">
        <v>8661.269999999995</v>
      </c>
      <c r="F4" s="40" t="s">
        <v>129</v>
      </c>
      <c r="G4" s="5" t="s">
        <v>342</v>
      </c>
      <c r="H4" s="40"/>
      <c r="I4" s="44"/>
      <c r="J4" s="40"/>
      <c r="K4" s="17"/>
    </row>
    <row r="5" spans="1:12" x14ac:dyDescent="0.25">
      <c r="A5" s="43" t="s">
        <v>521</v>
      </c>
      <c r="B5" s="44"/>
      <c r="C5" s="44"/>
      <c r="D5" s="63">
        <v>-24.08</v>
      </c>
      <c r="E5" s="78">
        <v>8637.1899999999951</v>
      </c>
      <c r="F5" s="40" t="s">
        <v>129</v>
      </c>
      <c r="G5" s="5" t="s">
        <v>23</v>
      </c>
      <c r="H5" s="40"/>
      <c r="I5" s="44"/>
      <c r="J5" s="40"/>
      <c r="K5" s="17"/>
    </row>
    <row r="6" spans="1:12" x14ac:dyDescent="0.25">
      <c r="A6" s="43" t="s">
        <v>529</v>
      </c>
      <c r="B6" s="44"/>
      <c r="C6" s="44"/>
      <c r="D6" s="63">
        <v>-1.25</v>
      </c>
      <c r="E6" s="78">
        <v>9450.9399999999951</v>
      </c>
      <c r="F6" s="40" t="s">
        <v>129</v>
      </c>
      <c r="G6" s="5" t="s">
        <v>342</v>
      </c>
      <c r="H6" s="40"/>
      <c r="I6" s="44"/>
      <c r="J6" s="40"/>
    </row>
    <row r="7" spans="1:12" x14ac:dyDescent="0.25">
      <c r="A7" s="43" t="s">
        <v>529</v>
      </c>
      <c r="B7" s="44"/>
      <c r="C7" s="44"/>
      <c r="D7" s="63">
        <v>-15.5</v>
      </c>
      <c r="E7" s="78">
        <v>7088.019999999995</v>
      </c>
      <c r="F7" s="40" t="s">
        <v>129</v>
      </c>
      <c r="G7" s="5" t="s">
        <v>18</v>
      </c>
      <c r="H7" s="40"/>
      <c r="I7" s="44"/>
      <c r="J7" s="40"/>
    </row>
    <row r="8" spans="1:12" x14ac:dyDescent="0.25">
      <c r="A8" s="2" t="s">
        <v>537</v>
      </c>
      <c r="D8" s="67">
        <v>-1.25</v>
      </c>
      <c r="E8" s="78">
        <v>7430.7099999999955</v>
      </c>
      <c r="F8" s="8" t="s">
        <v>129</v>
      </c>
      <c r="G8" s="5" t="s">
        <v>342</v>
      </c>
      <c r="H8" s="40"/>
      <c r="I8" s="44"/>
      <c r="J8" s="40"/>
    </row>
    <row r="9" spans="1:12" x14ac:dyDescent="0.25">
      <c r="A9" s="43" t="s">
        <v>540</v>
      </c>
      <c r="B9" s="44"/>
      <c r="C9" s="44"/>
      <c r="D9" s="63">
        <v>-1.25</v>
      </c>
      <c r="E9" s="78">
        <v>7459.4599999999955</v>
      </c>
      <c r="F9" s="40" t="s">
        <v>129</v>
      </c>
      <c r="G9" s="5" t="s">
        <v>342</v>
      </c>
      <c r="H9" s="40"/>
      <c r="I9" s="44"/>
      <c r="J9" s="40"/>
    </row>
    <row r="10" spans="1:12" x14ac:dyDescent="0.25">
      <c r="A10" s="43">
        <v>41088</v>
      </c>
      <c r="B10" s="44"/>
      <c r="C10" s="44"/>
      <c r="D10" s="63">
        <v>-1.25</v>
      </c>
      <c r="E10" s="78">
        <v>8787.2099999999955</v>
      </c>
      <c r="F10" s="40" t="s">
        <v>129</v>
      </c>
      <c r="G10" s="5" t="s">
        <v>342</v>
      </c>
      <c r="H10" s="40"/>
      <c r="I10" s="44"/>
      <c r="J10" s="40"/>
    </row>
    <row r="11" spans="1:12" x14ac:dyDescent="0.25">
      <c r="A11" s="43">
        <v>41116</v>
      </c>
      <c r="B11" s="44"/>
      <c r="C11" s="44"/>
      <c r="D11" s="63">
        <v>-1.25</v>
      </c>
      <c r="E11" s="78">
        <v>11515.959999999995</v>
      </c>
      <c r="F11" s="40" t="s">
        <v>129</v>
      </c>
      <c r="G11" s="5" t="s">
        <v>342</v>
      </c>
      <c r="H11" s="40"/>
      <c r="I11" s="44"/>
      <c r="J11" s="40"/>
    </row>
    <row r="12" spans="1:12" x14ac:dyDescent="0.25">
      <c r="A12" s="43">
        <v>41145</v>
      </c>
      <c r="B12" s="44"/>
      <c r="C12" s="44"/>
      <c r="D12" s="63">
        <v>-1.25</v>
      </c>
      <c r="E12" s="78">
        <v>15544.709999999995</v>
      </c>
      <c r="F12" s="40" t="s">
        <v>129</v>
      </c>
      <c r="G12" s="5" t="s">
        <v>342</v>
      </c>
      <c r="H12" s="40"/>
      <c r="I12" s="44"/>
      <c r="J12" s="40"/>
    </row>
    <row r="13" spans="1:12" x14ac:dyDescent="0.25">
      <c r="A13" s="43">
        <v>41169</v>
      </c>
      <c r="B13" s="44"/>
      <c r="C13" s="44"/>
      <c r="D13" s="63">
        <v>-15.5</v>
      </c>
      <c r="E13" s="78">
        <v>15966.649999999996</v>
      </c>
      <c r="F13" s="40" t="s">
        <v>129</v>
      </c>
      <c r="G13" s="5" t="s">
        <v>18</v>
      </c>
      <c r="H13" s="40"/>
      <c r="I13" s="44"/>
      <c r="J13" s="40"/>
    </row>
    <row r="14" spans="1:12" x14ac:dyDescent="0.25">
      <c r="A14" s="43">
        <v>41171</v>
      </c>
      <c r="B14" s="44"/>
      <c r="C14" s="44"/>
      <c r="D14" s="63">
        <v>-1.25</v>
      </c>
      <c r="E14" s="78">
        <v>17965.399999999994</v>
      </c>
      <c r="F14" s="40" t="s">
        <v>129</v>
      </c>
      <c r="G14" s="5" t="s">
        <v>342</v>
      </c>
      <c r="H14" s="40"/>
      <c r="I14" s="44"/>
      <c r="J14" s="40"/>
    </row>
    <row r="15" spans="1:12" x14ac:dyDescent="0.25">
      <c r="A15" s="43">
        <v>40978</v>
      </c>
      <c r="B15" s="44"/>
      <c r="C15" s="44"/>
      <c r="D15" s="63">
        <v>-66.52</v>
      </c>
      <c r="E15" s="78">
        <v>17988.879999999994</v>
      </c>
      <c r="F15" s="40" t="s">
        <v>129</v>
      </c>
      <c r="G15" s="5" t="s">
        <v>474</v>
      </c>
      <c r="H15" s="40"/>
      <c r="I15" s="44"/>
      <c r="J15" s="40"/>
    </row>
    <row r="16" spans="1:12" x14ac:dyDescent="0.25">
      <c r="A16" s="43" t="s">
        <v>550</v>
      </c>
      <c r="B16" s="44"/>
      <c r="C16" s="44"/>
      <c r="D16" s="63">
        <v>-1.25</v>
      </c>
      <c r="E16" s="78">
        <v>17981.429999999993</v>
      </c>
      <c r="F16" s="40" t="s">
        <v>129</v>
      </c>
      <c r="G16" s="5" t="s">
        <v>342</v>
      </c>
      <c r="H16" s="40"/>
      <c r="I16" s="44"/>
      <c r="J16" s="40"/>
    </row>
    <row r="17" spans="1:12" x14ac:dyDescent="0.25">
      <c r="A17" s="43">
        <v>41240</v>
      </c>
      <c r="B17" s="44"/>
      <c r="C17" s="44"/>
      <c r="D17" s="63">
        <v>-1.25</v>
      </c>
      <c r="E17" s="78">
        <v>16542.53999999999</v>
      </c>
      <c r="F17" s="40" t="s">
        <v>129</v>
      </c>
      <c r="G17" s="5" t="s">
        <v>342</v>
      </c>
      <c r="H17" s="40"/>
      <c r="I17" s="44"/>
      <c r="J17" s="40"/>
    </row>
    <row r="18" spans="1:12" x14ac:dyDescent="0.25">
      <c r="A18" s="43">
        <v>41270</v>
      </c>
      <c r="B18" s="44"/>
      <c r="C18" s="44"/>
      <c r="D18" s="63">
        <v>-1.25</v>
      </c>
      <c r="E18" s="78">
        <v>15420.089999999989</v>
      </c>
      <c r="F18" s="40" t="s">
        <v>129</v>
      </c>
      <c r="G18" s="5" t="s">
        <v>342</v>
      </c>
      <c r="H18" s="40"/>
      <c r="I18" s="44"/>
      <c r="J18" s="40"/>
    </row>
    <row r="19" spans="1:12" x14ac:dyDescent="0.25">
      <c r="A19">
        <v>40910</v>
      </c>
      <c r="D19" s="83">
        <v>10</v>
      </c>
      <c r="E19" s="87">
        <v>10501.369999999995</v>
      </c>
      <c r="F19" t="s">
        <v>130</v>
      </c>
      <c r="G19" t="s">
        <v>315</v>
      </c>
      <c r="J19" s="40"/>
      <c r="L19">
        <f>SUM(D19:D94)</f>
        <v>15286.86</v>
      </c>
    </row>
    <row r="20" spans="1:12" x14ac:dyDescent="0.25">
      <c r="A20" s="43">
        <v>40910</v>
      </c>
      <c r="B20" s="44"/>
      <c r="C20" s="44"/>
      <c r="D20" s="64">
        <v>10</v>
      </c>
      <c r="E20" s="78">
        <v>10511.369999999995</v>
      </c>
      <c r="F20" s="40" t="s">
        <v>130</v>
      </c>
      <c r="G20" s="5" t="s">
        <v>325</v>
      </c>
      <c r="H20" s="40"/>
      <c r="I20" s="44"/>
      <c r="J20" s="40"/>
    </row>
    <row r="21" spans="1:12" x14ac:dyDescent="0.25">
      <c r="A21" s="43">
        <v>40911</v>
      </c>
      <c r="B21" s="44"/>
      <c r="C21" s="44"/>
      <c r="D21" s="64">
        <v>50</v>
      </c>
      <c r="E21" s="78">
        <v>10561.369999999995</v>
      </c>
      <c r="F21" s="40" t="s">
        <v>130</v>
      </c>
      <c r="G21" s="5" t="s">
        <v>510</v>
      </c>
      <c r="H21" s="40"/>
      <c r="I21" s="44"/>
      <c r="J21" s="40"/>
    </row>
    <row r="22" spans="1:12" x14ac:dyDescent="0.25">
      <c r="A22" s="43">
        <v>40914</v>
      </c>
      <c r="B22" s="44"/>
      <c r="C22" s="44"/>
      <c r="D22" s="64">
        <v>75</v>
      </c>
      <c r="E22" s="78">
        <v>10636.369999999995</v>
      </c>
      <c r="F22" s="40" t="s">
        <v>130</v>
      </c>
      <c r="G22" s="5" t="s">
        <v>511</v>
      </c>
      <c r="H22" s="40"/>
      <c r="I22" s="44"/>
      <c r="J22" s="40"/>
    </row>
    <row r="23" spans="1:12" x14ac:dyDescent="0.25">
      <c r="A23" s="43">
        <v>40917</v>
      </c>
      <c r="B23" s="44"/>
      <c r="C23" s="44"/>
      <c r="D23" s="64">
        <v>50</v>
      </c>
      <c r="E23" s="78">
        <v>10319.619999999995</v>
      </c>
      <c r="F23" s="40" t="s">
        <v>130</v>
      </c>
      <c r="G23" s="5" t="s">
        <v>512</v>
      </c>
      <c r="H23" s="40"/>
      <c r="I23" s="44"/>
      <c r="J23" s="40"/>
    </row>
    <row r="24" spans="1:12" x14ac:dyDescent="0.25">
      <c r="A24" s="43">
        <v>40917</v>
      </c>
      <c r="B24" s="44"/>
      <c r="C24" s="44"/>
      <c r="D24" s="64">
        <v>100</v>
      </c>
      <c r="E24" s="78">
        <v>10419.619999999995</v>
      </c>
      <c r="F24" s="40" t="s">
        <v>130</v>
      </c>
      <c r="G24" s="5" t="s">
        <v>324</v>
      </c>
      <c r="H24" s="40"/>
      <c r="I24" s="44"/>
      <c r="J24" s="40"/>
    </row>
    <row r="25" spans="1:12" x14ac:dyDescent="0.25">
      <c r="A25" s="43">
        <v>40919</v>
      </c>
      <c r="B25" s="44"/>
      <c r="C25" s="44"/>
      <c r="D25" s="64">
        <v>35</v>
      </c>
      <c r="E25" s="78">
        <v>10454.619999999995</v>
      </c>
      <c r="F25" s="40" t="s">
        <v>130</v>
      </c>
      <c r="G25" s="5" t="s">
        <v>513</v>
      </c>
      <c r="H25" s="40"/>
      <c r="I25" s="44"/>
      <c r="J25" s="40"/>
    </row>
    <row r="26" spans="1:12" x14ac:dyDescent="0.25">
      <c r="A26" s="43">
        <v>40931</v>
      </c>
      <c r="B26" s="44"/>
      <c r="C26" s="44"/>
      <c r="D26" s="64">
        <v>10</v>
      </c>
      <c r="E26" s="78">
        <v>9736.0999999999949</v>
      </c>
      <c r="F26" s="40" t="s">
        <v>130</v>
      </c>
      <c r="G26" s="5" t="s">
        <v>455</v>
      </c>
      <c r="H26" s="40"/>
      <c r="I26" s="44"/>
      <c r="J26" s="40"/>
    </row>
    <row r="27" spans="1:12" x14ac:dyDescent="0.25">
      <c r="A27" s="43">
        <v>40931</v>
      </c>
      <c r="B27" s="44"/>
      <c r="C27" s="44"/>
      <c r="D27" s="64">
        <v>1000</v>
      </c>
      <c r="E27" s="78">
        <v>10736.099999999995</v>
      </c>
      <c r="F27" s="40" t="s">
        <v>130</v>
      </c>
      <c r="G27" s="5" t="s">
        <v>494</v>
      </c>
      <c r="H27" s="40"/>
      <c r="I27" s="44"/>
      <c r="J27" s="40"/>
    </row>
    <row r="28" spans="1:12" x14ac:dyDescent="0.25">
      <c r="A28" s="43">
        <v>40939</v>
      </c>
      <c r="B28" s="44"/>
      <c r="C28" s="44"/>
      <c r="D28" s="64">
        <v>35</v>
      </c>
      <c r="E28" s="78">
        <v>9680.5099999999948</v>
      </c>
      <c r="F28" s="40" t="s">
        <v>130</v>
      </c>
      <c r="G28" s="5" t="s">
        <v>249</v>
      </c>
      <c r="H28" s="40"/>
      <c r="I28" s="44"/>
      <c r="J28" s="40"/>
    </row>
    <row r="29" spans="1:12" x14ac:dyDescent="0.25">
      <c r="A29" s="4">
        <v>40939</v>
      </c>
      <c r="B29" s="5"/>
      <c r="C29" s="5"/>
      <c r="D29" s="84">
        <v>10</v>
      </c>
      <c r="E29" s="78">
        <v>9690.5099999999948</v>
      </c>
      <c r="F29" s="40" t="s">
        <v>130</v>
      </c>
      <c r="G29" s="6" t="s">
        <v>315</v>
      </c>
      <c r="H29" s="5"/>
      <c r="I29" s="44"/>
      <c r="J29" s="40"/>
    </row>
    <row r="30" spans="1:12" x14ac:dyDescent="0.25">
      <c r="A30" s="43">
        <v>40940</v>
      </c>
      <c r="B30" s="44"/>
      <c r="C30" s="44"/>
      <c r="D30" s="64">
        <v>10</v>
      </c>
      <c r="E30" s="78">
        <v>9334.5499999999956</v>
      </c>
      <c r="F30" s="40" t="s">
        <v>130</v>
      </c>
      <c r="G30" s="5" t="s">
        <v>325</v>
      </c>
      <c r="H30" s="40"/>
      <c r="I30" s="44"/>
      <c r="J30" s="40"/>
    </row>
    <row r="31" spans="1:12" x14ac:dyDescent="0.25">
      <c r="A31" s="43" t="s">
        <v>517</v>
      </c>
      <c r="B31" s="44"/>
      <c r="C31" s="44"/>
      <c r="D31" s="64">
        <v>60</v>
      </c>
      <c r="E31" s="78">
        <v>9024.0499999999956</v>
      </c>
      <c r="F31" s="40" t="s">
        <v>130</v>
      </c>
      <c r="G31" s="5" t="s">
        <v>523</v>
      </c>
      <c r="H31" s="40"/>
      <c r="I31" s="44"/>
      <c r="J31" s="40"/>
    </row>
    <row r="32" spans="1:12" x14ac:dyDescent="0.25">
      <c r="A32" s="43" t="s">
        <v>519</v>
      </c>
      <c r="B32" s="44"/>
      <c r="C32" s="44"/>
      <c r="D32" s="64">
        <v>10</v>
      </c>
      <c r="E32" s="78">
        <v>8662.519999999995</v>
      </c>
      <c r="F32" s="40" t="s">
        <v>130</v>
      </c>
      <c r="G32" s="5" t="s">
        <v>455</v>
      </c>
      <c r="H32" s="40"/>
      <c r="I32" s="44"/>
      <c r="J32" s="40"/>
    </row>
    <row r="33" spans="1:12" x14ac:dyDescent="0.25">
      <c r="A33" s="43" t="s">
        <v>522</v>
      </c>
      <c r="B33" s="44"/>
      <c r="C33" s="44"/>
      <c r="D33" s="64">
        <v>35</v>
      </c>
      <c r="E33" s="78">
        <v>8672.1899999999951</v>
      </c>
      <c r="F33" s="40" t="s">
        <v>130</v>
      </c>
      <c r="G33" s="5" t="s">
        <v>524</v>
      </c>
      <c r="H33" s="40"/>
      <c r="I33" s="44"/>
      <c r="J33" s="40"/>
    </row>
    <row r="34" spans="1:12" x14ac:dyDescent="0.25">
      <c r="A34" s="43" t="s">
        <v>522</v>
      </c>
      <c r="B34" s="44"/>
      <c r="C34" s="44"/>
      <c r="D34" s="64">
        <v>50</v>
      </c>
      <c r="E34" s="78">
        <v>8722.1899999999951</v>
      </c>
      <c r="F34" s="40" t="s">
        <v>130</v>
      </c>
      <c r="G34" s="5" t="s">
        <v>525</v>
      </c>
      <c r="H34" s="40"/>
      <c r="I34" s="44"/>
      <c r="J34" s="40"/>
      <c r="K34" s="17"/>
    </row>
    <row r="35" spans="1:12" x14ac:dyDescent="0.25">
      <c r="A35" s="43" t="s">
        <v>526</v>
      </c>
      <c r="B35" s="44"/>
      <c r="C35" s="44"/>
      <c r="D35" s="64">
        <v>10</v>
      </c>
      <c r="E35" s="78">
        <v>8732.1899999999951</v>
      </c>
      <c r="F35" s="40" t="s">
        <v>130</v>
      </c>
      <c r="G35" s="5" t="s">
        <v>315</v>
      </c>
      <c r="H35" s="40"/>
      <c r="I35" s="44"/>
      <c r="J35" s="40"/>
      <c r="K35" s="17"/>
    </row>
    <row r="36" spans="1:12" x14ac:dyDescent="0.25">
      <c r="A36" s="43">
        <v>40911</v>
      </c>
      <c r="B36" s="44"/>
      <c r="C36" s="44"/>
      <c r="D36" s="64">
        <v>10</v>
      </c>
      <c r="E36" s="78">
        <v>8742.1899999999951</v>
      </c>
      <c r="F36" s="40" t="s">
        <v>130</v>
      </c>
      <c r="G36" s="5" t="s">
        <v>325</v>
      </c>
      <c r="H36" s="40"/>
      <c r="I36" s="44"/>
      <c r="J36" s="40"/>
    </row>
    <row r="37" spans="1:12" x14ac:dyDescent="0.25">
      <c r="A37" s="43">
        <v>40942</v>
      </c>
      <c r="B37" s="44"/>
      <c r="C37" s="44"/>
      <c r="D37" s="64">
        <v>500</v>
      </c>
      <c r="E37" s="78">
        <v>9242.1899999999951</v>
      </c>
      <c r="F37" s="40" t="s">
        <v>130</v>
      </c>
      <c r="G37" s="5" t="s">
        <v>244</v>
      </c>
      <c r="H37" s="40"/>
      <c r="I37" s="44"/>
      <c r="J37" s="40"/>
      <c r="L37" s="17"/>
    </row>
    <row r="38" spans="1:12" x14ac:dyDescent="0.25">
      <c r="A38" s="43">
        <v>41032</v>
      </c>
      <c r="B38" s="44"/>
      <c r="C38" s="44"/>
      <c r="D38" s="64">
        <v>200</v>
      </c>
      <c r="E38" s="78">
        <v>9442.1899999999951</v>
      </c>
      <c r="F38" s="40" t="s">
        <v>130</v>
      </c>
      <c r="G38" s="5" t="s">
        <v>527</v>
      </c>
      <c r="H38" s="40"/>
      <c r="I38" s="44" t="s">
        <v>545</v>
      </c>
      <c r="J38" s="40"/>
    </row>
    <row r="39" spans="1:12" x14ac:dyDescent="0.25">
      <c r="A39" s="43" t="s">
        <v>528</v>
      </c>
      <c r="B39" s="44"/>
      <c r="C39" s="44"/>
      <c r="D39" s="64">
        <v>10</v>
      </c>
      <c r="E39" s="78">
        <v>9452.1899999999951</v>
      </c>
      <c r="F39" s="40" t="s">
        <v>130</v>
      </c>
      <c r="G39" s="5" t="s">
        <v>455</v>
      </c>
      <c r="H39" s="40"/>
      <c r="I39" s="44"/>
      <c r="J39" s="40"/>
    </row>
    <row r="40" spans="1:12" x14ac:dyDescent="0.25">
      <c r="A40" s="43">
        <v>40943</v>
      </c>
      <c r="B40" s="44"/>
      <c r="C40" s="44"/>
      <c r="D40" s="64">
        <v>10</v>
      </c>
      <c r="E40" s="78">
        <v>7098.019999999995</v>
      </c>
      <c r="F40" s="40" t="s">
        <v>130</v>
      </c>
      <c r="G40" s="5" t="s">
        <v>315</v>
      </c>
      <c r="H40" s="40"/>
      <c r="I40" s="44"/>
      <c r="J40" s="40"/>
    </row>
    <row r="41" spans="1:12" x14ac:dyDescent="0.25">
      <c r="A41" s="43">
        <v>40943</v>
      </c>
      <c r="B41" s="44"/>
      <c r="C41" s="44"/>
      <c r="D41" s="64">
        <v>10</v>
      </c>
      <c r="E41" s="78">
        <v>7108.019999999995</v>
      </c>
      <c r="F41" s="40" t="s">
        <v>130</v>
      </c>
      <c r="G41" s="5" t="s">
        <v>325</v>
      </c>
      <c r="H41" s="40"/>
      <c r="I41" s="44"/>
      <c r="J41" s="40"/>
    </row>
    <row r="42" spans="1:12" x14ac:dyDescent="0.25">
      <c r="A42" s="43">
        <v>40972</v>
      </c>
      <c r="B42" s="44"/>
      <c r="C42" s="44"/>
      <c r="D42" s="64">
        <v>50</v>
      </c>
      <c r="E42" s="78">
        <v>7158.019999999995</v>
      </c>
      <c r="F42" s="40" t="s">
        <v>130</v>
      </c>
      <c r="G42" s="5" t="s">
        <v>464</v>
      </c>
      <c r="H42" s="40"/>
      <c r="I42" s="44"/>
      <c r="J42" s="40"/>
    </row>
    <row r="43" spans="1:12" x14ac:dyDescent="0.25">
      <c r="A43" s="43">
        <v>41033</v>
      </c>
      <c r="B43" s="44"/>
      <c r="C43" s="44"/>
      <c r="D43" s="64">
        <v>24.3</v>
      </c>
      <c r="E43" s="78">
        <v>7182.3199999999952</v>
      </c>
      <c r="F43" s="40" t="s">
        <v>130</v>
      </c>
      <c r="G43" s="5" t="s">
        <v>530</v>
      </c>
      <c r="H43" s="40"/>
      <c r="I43" s="44"/>
      <c r="J43" s="40"/>
    </row>
    <row r="44" spans="1:12" x14ac:dyDescent="0.25">
      <c r="A44" s="4" t="s">
        <v>532</v>
      </c>
      <c r="B44" s="5"/>
      <c r="C44" s="5"/>
      <c r="D44" s="84">
        <v>463.64</v>
      </c>
      <c r="E44" s="78">
        <v>7421.9599999999955</v>
      </c>
      <c r="F44" s="40" t="s">
        <v>130</v>
      </c>
      <c r="G44" s="6" t="s">
        <v>534</v>
      </c>
      <c r="H44" s="5"/>
      <c r="I44" s="44"/>
      <c r="J44" s="40"/>
    </row>
    <row r="45" spans="1:12" x14ac:dyDescent="0.25">
      <c r="A45" s="43" t="s">
        <v>536</v>
      </c>
      <c r="B45" s="44"/>
      <c r="C45" s="44"/>
      <c r="D45" s="64">
        <v>10</v>
      </c>
      <c r="E45" s="78">
        <v>7431.9599999999955</v>
      </c>
      <c r="F45" s="40" t="s">
        <v>130</v>
      </c>
      <c r="G45" s="5" t="s">
        <v>455</v>
      </c>
      <c r="H45" s="40"/>
      <c r="I45" s="44"/>
      <c r="J45" s="40"/>
    </row>
    <row r="46" spans="1:12" x14ac:dyDescent="0.25">
      <c r="A46" s="43" t="s">
        <v>538</v>
      </c>
      <c r="B46" s="44"/>
      <c r="C46" s="44"/>
      <c r="D46" s="64">
        <v>10</v>
      </c>
      <c r="E46" s="78">
        <v>7440.7099999999955</v>
      </c>
      <c r="F46" s="40" t="s">
        <v>130</v>
      </c>
      <c r="G46" s="5" t="s">
        <v>315</v>
      </c>
      <c r="H46" s="40"/>
      <c r="I46" s="44"/>
      <c r="J46" s="40"/>
    </row>
    <row r="47" spans="1:12" x14ac:dyDescent="0.25">
      <c r="A47" s="43">
        <v>40944</v>
      </c>
      <c r="B47" s="44"/>
      <c r="C47" s="44"/>
      <c r="D47" s="64">
        <v>10</v>
      </c>
      <c r="E47" s="78">
        <v>7450.7099999999955</v>
      </c>
      <c r="F47" s="40" t="s">
        <v>130</v>
      </c>
      <c r="G47" s="5" t="s">
        <v>325</v>
      </c>
      <c r="H47" s="40"/>
      <c r="I47" s="44"/>
      <c r="J47" s="40"/>
    </row>
    <row r="48" spans="1:12" x14ac:dyDescent="0.25">
      <c r="A48" s="43" t="s">
        <v>539</v>
      </c>
      <c r="B48" s="44"/>
      <c r="C48" s="44"/>
      <c r="D48" s="64">
        <v>10</v>
      </c>
      <c r="E48" s="78">
        <v>7460.7099999999955</v>
      </c>
      <c r="F48" s="40" t="s">
        <v>130</v>
      </c>
      <c r="G48" s="5" t="s">
        <v>455</v>
      </c>
      <c r="H48" s="40"/>
      <c r="I48" s="44"/>
      <c r="J48" s="40"/>
    </row>
    <row r="49" spans="1:10" x14ac:dyDescent="0.25">
      <c r="A49" s="43" t="s">
        <v>541</v>
      </c>
      <c r="B49" s="44"/>
      <c r="C49" s="44"/>
      <c r="D49" s="64">
        <v>10</v>
      </c>
      <c r="E49" s="78">
        <v>7469.4599999999955</v>
      </c>
      <c r="F49" s="40" t="s">
        <v>130</v>
      </c>
      <c r="G49" s="5" t="s">
        <v>315</v>
      </c>
      <c r="H49" s="40"/>
      <c r="I49" s="44"/>
      <c r="J49" s="40"/>
    </row>
    <row r="50" spans="1:10" x14ac:dyDescent="0.25">
      <c r="A50" s="43">
        <v>41061</v>
      </c>
      <c r="B50" s="44"/>
      <c r="C50" s="44"/>
      <c r="D50" s="64">
        <v>10</v>
      </c>
      <c r="E50" s="78">
        <v>7479.4599999999955</v>
      </c>
      <c r="F50" s="40" t="s">
        <v>130</v>
      </c>
      <c r="G50" s="5" t="s">
        <v>325</v>
      </c>
      <c r="H50" s="40"/>
      <c r="I50" s="44"/>
      <c r="J50" s="40"/>
    </row>
    <row r="51" spans="1:10" x14ac:dyDescent="0.25">
      <c r="A51" s="43">
        <v>41080</v>
      </c>
      <c r="B51" s="44"/>
      <c r="C51" s="44"/>
      <c r="D51" s="64">
        <v>500</v>
      </c>
      <c r="E51" s="78">
        <v>7979.4599999999955</v>
      </c>
      <c r="F51" s="40" t="s">
        <v>130</v>
      </c>
      <c r="G51" s="5" t="s">
        <v>292</v>
      </c>
      <c r="H51" s="40"/>
      <c r="I51" s="44"/>
      <c r="J51" s="40"/>
    </row>
    <row r="52" spans="1:10" x14ac:dyDescent="0.25">
      <c r="A52" s="43">
        <v>41081</v>
      </c>
      <c r="B52" s="44"/>
      <c r="C52" s="44"/>
      <c r="D52" s="64">
        <v>10</v>
      </c>
      <c r="E52" s="78">
        <v>7989.4599999999955</v>
      </c>
      <c r="F52" s="40" t="s">
        <v>130</v>
      </c>
      <c r="G52" s="5" t="s">
        <v>455</v>
      </c>
      <c r="H52" s="40"/>
      <c r="I52" s="44"/>
      <c r="J52" s="40"/>
    </row>
    <row r="53" spans="1:10" x14ac:dyDescent="0.25">
      <c r="A53" s="43">
        <v>41085</v>
      </c>
      <c r="B53" s="44"/>
      <c r="C53" s="44"/>
      <c r="D53" s="64">
        <v>799</v>
      </c>
      <c r="E53" s="78">
        <v>8788.4599999999955</v>
      </c>
      <c r="F53" s="40" t="s">
        <v>130</v>
      </c>
      <c r="G53" s="5" t="s">
        <v>542</v>
      </c>
      <c r="H53" s="40"/>
      <c r="I53" s="44"/>
      <c r="J53" s="40"/>
    </row>
    <row r="54" spans="1:10" x14ac:dyDescent="0.25">
      <c r="A54" s="43">
        <v>41092</v>
      </c>
      <c r="B54" s="44"/>
      <c r="C54" s="44"/>
      <c r="D54" s="64">
        <v>10</v>
      </c>
      <c r="E54" s="78">
        <v>8797.2099999999955</v>
      </c>
      <c r="F54" s="40" t="s">
        <v>130</v>
      </c>
      <c r="G54" s="5" t="s">
        <v>315</v>
      </c>
      <c r="H54" s="40"/>
      <c r="I54" s="44"/>
      <c r="J54" s="40"/>
    </row>
    <row r="55" spans="1:10" x14ac:dyDescent="0.25">
      <c r="A55" s="43">
        <v>41092</v>
      </c>
      <c r="B55" s="44"/>
      <c r="C55" s="44"/>
      <c r="D55" s="64">
        <v>10</v>
      </c>
      <c r="E55" s="78">
        <v>8807.2099999999955</v>
      </c>
      <c r="F55" s="40" t="s">
        <v>130</v>
      </c>
      <c r="G55" s="5" t="s">
        <v>325</v>
      </c>
      <c r="H55" s="40"/>
      <c r="I55" s="44"/>
      <c r="J55" s="40"/>
    </row>
    <row r="56" spans="1:10" x14ac:dyDescent="0.25">
      <c r="A56" s="2">
        <v>41093</v>
      </c>
      <c r="D56" s="76">
        <v>2700</v>
      </c>
      <c r="E56" s="78">
        <v>11507.209999999995</v>
      </c>
      <c r="F56" s="8" t="s">
        <v>130</v>
      </c>
      <c r="G56" s="5" t="s">
        <v>543</v>
      </c>
      <c r="H56" s="40"/>
      <c r="I56" s="44"/>
      <c r="J56" s="40"/>
    </row>
    <row r="57" spans="1:10" x14ac:dyDescent="0.25">
      <c r="A57" s="43">
        <v>41113</v>
      </c>
      <c r="B57" s="44"/>
      <c r="C57" s="44"/>
      <c r="D57" s="64">
        <v>10</v>
      </c>
      <c r="E57" s="78">
        <v>11517.209999999995</v>
      </c>
      <c r="F57" s="40" t="s">
        <v>130</v>
      </c>
      <c r="G57" s="5" t="s">
        <v>455</v>
      </c>
      <c r="H57" s="40"/>
      <c r="I57" s="44"/>
      <c r="J57" s="40"/>
    </row>
    <row r="58" spans="1:10" x14ac:dyDescent="0.25">
      <c r="A58" s="43">
        <v>41121</v>
      </c>
      <c r="B58" s="44"/>
      <c r="C58" s="44"/>
      <c r="D58" s="64">
        <v>10</v>
      </c>
      <c r="E58" s="78">
        <v>11525.959999999995</v>
      </c>
      <c r="F58" s="40" t="s">
        <v>130</v>
      </c>
      <c r="G58" s="5" t="s">
        <v>315</v>
      </c>
      <c r="H58" s="40"/>
      <c r="I58" s="44"/>
      <c r="J58" s="40"/>
    </row>
    <row r="59" spans="1:10" x14ac:dyDescent="0.25">
      <c r="A59" s="43">
        <v>41122</v>
      </c>
      <c r="B59" s="44"/>
      <c r="C59" s="44"/>
      <c r="D59" s="40">
        <v>10</v>
      </c>
      <c r="E59" s="78">
        <v>11535.959999999995</v>
      </c>
      <c r="F59" s="40" t="s">
        <v>130</v>
      </c>
      <c r="G59" s="5" t="s">
        <v>325</v>
      </c>
      <c r="H59" s="40"/>
      <c r="I59" s="44"/>
      <c r="J59" s="40"/>
    </row>
    <row r="60" spans="1:10" x14ac:dyDescent="0.25">
      <c r="A60" s="43">
        <v>41137</v>
      </c>
      <c r="B60" s="44"/>
      <c r="C60" s="44"/>
      <c r="D60" s="64">
        <v>4000</v>
      </c>
      <c r="E60" s="78">
        <v>15535.959999999995</v>
      </c>
      <c r="F60" s="40" t="s">
        <v>130</v>
      </c>
      <c r="G60" s="5" t="s">
        <v>544</v>
      </c>
      <c r="H60" s="40"/>
      <c r="I60" s="44"/>
      <c r="J60" s="40"/>
    </row>
    <row r="61" spans="1:10" x14ac:dyDescent="0.25">
      <c r="A61" s="43">
        <v>41142</v>
      </c>
      <c r="B61" s="44"/>
      <c r="C61" s="44"/>
      <c r="D61" s="64">
        <v>10</v>
      </c>
      <c r="E61" s="78">
        <v>15545.959999999995</v>
      </c>
      <c r="F61" s="40" t="s">
        <v>130</v>
      </c>
      <c r="G61" s="5" t="s">
        <v>455</v>
      </c>
      <c r="H61" s="40"/>
      <c r="I61" s="44"/>
      <c r="J61" s="40"/>
    </row>
    <row r="62" spans="1:10" x14ac:dyDescent="0.25">
      <c r="A62" s="43">
        <v>41151</v>
      </c>
      <c r="B62" s="44"/>
      <c r="C62" s="44"/>
      <c r="D62" s="40">
        <v>400</v>
      </c>
      <c r="E62" s="78">
        <v>15944.709999999995</v>
      </c>
      <c r="F62" s="40" t="s">
        <v>130</v>
      </c>
      <c r="G62" s="5" t="s">
        <v>546</v>
      </c>
      <c r="H62" s="40"/>
      <c r="I62" s="44" t="s">
        <v>545</v>
      </c>
      <c r="J62" s="40"/>
    </row>
    <row r="63" spans="1:10" x14ac:dyDescent="0.25">
      <c r="A63" s="43">
        <v>41151</v>
      </c>
      <c r="B63" s="44"/>
      <c r="C63" s="44"/>
      <c r="D63" s="40">
        <v>250</v>
      </c>
      <c r="E63" s="78">
        <v>16194.709999999995</v>
      </c>
      <c r="F63" s="40" t="s">
        <v>130</v>
      </c>
      <c r="G63" s="5" t="s">
        <v>359</v>
      </c>
      <c r="H63" s="40"/>
      <c r="I63" s="44"/>
      <c r="J63" s="40"/>
    </row>
    <row r="64" spans="1:10" x14ac:dyDescent="0.25">
      <c r="A64" s="43">
        <v>41152</v>
      </c>
      <c r="B64" s="44"/>
      <c r="C64" s="44"/>
      <c r="D64" s="64">
        <v>10</v>
      </c>
      <c r="E64" s="78">
        <v>16204.709999999995</v>
      </c>
      <c r="F64" s="40" t="s">
        <v>130</v>
      </c>
      <c r="G64" s="5" t="s">
        <v>315</v>
      </c>
      <c r="H64" s="40"/>
      <c r="I64" s="44"/>
      <c r="J64" s="40"/>
    </row>
    <row r="65" spans="1:10" x14ac:dyDescent="0.25">
      <c r="A65" s="2">
        <v>41155</v>
      </c>
      <c r="D65" s="76">
        <v>10</v>
      </c>
      <c r="E65" s="78">
        <v>16214.709999999995</v>
      </c>
      <c r="F65" s="8" t="s">
        <v>130</v>
      </c>
      <c r="G65" s="5" t="s">
        <v>325</v>
      </c>
      <c r="H65" s="40"/>
      <c r="I65" s="44"/>
      <c r="J65" s="40"/>
    </row>
    <row r="66" spans="1:10" x14ac:dyDescent="0.25">
      <c r="A66" s="43">
        <v>41170</v>
      </c>
      <c r="B66" s="44"/>
      <c r="C66" s="44"/>
      <c r="D66" s="40">
        <v>2000</v>
      </c>
      <c r="E66" s="78">
        <v>17966.649999999994</v>
      </c>
      <c r="F66" s="40" t="s">
        <v>130</v>
      </c>
      <c r="G66" s="5" t="s">
        <v>311</v>
      </c>
      <c r="H66" s="40"/>
      <c r="I66" s="44"/>
      <c r="J66" s="40"/>
    </row>
    <row r="67" spans="1:10" x14ac:dyDescent="0.25">
      <c r="A67" s="43">
        <v>41173</v>
      </c>
      <c r="B67" s="44"/>
      <c r="C67" s="44"/>
      <c r="D67" s="64">
        <v>10</v>
      </c>
      <c r="E67" s="78">
        <v>17975.399999999994</v>
      </c>
      <c r="F67" s="40" t="s">
        <v>130</v>
      </c>
      <c r="G67" s="5" t="s">
        <v>455</v>
      </c>
      <c r="H67" s="40"/>
      <c r="I67" s="44"/>
      <c r="J67" s="40"/>
    </row>
    <row r="68" spans="1:10" x14ac:dyDescent="0.25">
      <c r="A68" s="43">
        <v>41176</v>
      </c>
      <c r="B68" s="44"/>
      <c r="C68" s="44"/>
      <c r="D68" s="64">
        <v>60</v>
      </c>
      <c r="E68" s="78">
        <v>18035.399999999994</v>
      </c>
      <c r="F68" s="40" t="s">
        <v>130</v>
      </c>
      <c r="G68" s="5" t="s">
        <v>548</v>
      </c>
      <c r="H68" s="40"/>
      <c r="I68" s="44"/>
      <c r="J68" s="40"/>
    </row>
    <row r="69" spans="1:10" x14ac:dyDescent="0.25">
      <c r="A69" s="43">
        <v>41183</v>
      </c>
      <c r="B69" s="44"/>
      <c r="C69" s="44"/>
      <c r="D69" s="64">
        <v>10</v>
      </c>
      <c r="E69" s="78">
        <v>18045.399999999994</v>
      </c>
      <c r="F69" s="40" t="s">
        <v>130</v>
      </c>
      <c r="G69" s="5" t="s">
        <v>315</v>
      </c>
      <c r="H69" s="40"/>
      <c r="I69" s="44"/>
      <c r="J69" s="40"/>
    </row>
    <row r="70" spans="1:10" x14ac:dyDescent="0.25">
      <c r="A70" s="43">
        <v>41183</v>
      </c>
      <c r="B70" s="44"/>
      <c r="C70" s="44"/>
      <c r="D70" s="64">
        <v>10</v>
      </c>
      <c r="E70" s="78">
        <v>18055.399999999994</v>
      </c>
      <c r="F70" s="40" t="s">
        <v>130</v>
      </c>
      <c r="G70" s="5" t="s">
        <v>325</v>
      </c>
      <c r="H70" s="40"/>
      <c r="I70" s="44"/>
      <c r="J70" s="40"/>
    </row>
    <row r="71" spans="1:10" x14ac:dyDescent="0.25">
      <c r="A71" s="43" t="s">
        <v>549</v>
      </c>
      <c r="B71" s="44"/>
      <c r="C71" s="44"/>
      <c r="D71" s="40">
        <v>10</v>
      </c>
      <c r="E71" s="78">
        <v>17998.879999999994</v>
      </c>
      <c r="F71" s="40" t="s">
        <v>130</v>
      </c>
      <c r="G71" s="5" t="s">
        <v>455</v>
      </c>
      <c r="H71" s="40"/>
      <c r="I71" s="44"/>
      <c r="J71" s="40"/>
    </row>
    <row r="72" spans="1:10" x14ac:dyDescent="0.25">
      <c r="A72" s="43" t="s">
        <v>549</v>
      </c>
      <c r="B72" s="44"/>
      <c r="C72" s="44"/>
      <c r="D72" s="64">
        <v>10</v>
      </c>
      <c r="E72" s="78">
        <v>18008.879999999994</v>
      </c>
      <c r="F72" s="40" t="s">
        <v>130</v>
      </c>
      <c r="G72" s="5" t="s">
        <v>551</v>
      </c>
      <c r="H72" s="40"/>
      <c r="I72" s="44"/>
      <c r="J72" s="40"/>
    </row>
    <row r="73" spans="1:10" x14ac:dyDescent="0.25">
      <c r="A73" s="43" t="s">
        <v>553</v>
      </c>
      <c r="B73" s="44"/>
      <c r="C73" s="44"/>
      <c r="D73" s="64">
        <v>43</v>
      </c>
      <c r="E73" s="78">
        <v>18024.429999999993</v>
      </c>
      <c r="F73" s="40" t="s">
        <v>130</v>
      </c>
      <c r="G73" s="5" t="s">
        <v>557</v>
      </c>
      <c r="H73" s="40"/>
      <c r="I73" s="44"/>
      <c r="J73" s="40"/>
    </row>
    <row r="74" spans="1:10" x14ac:dyDescent="0.25">
      <c r="A74" s="43" t="s">
        <v>554</v>
      </c>
      <c r="B74" s="44"/>
      <c r="C74" s="44"/>
      <c r="D74" s="64">
        <v>10</v>
      </c>
      <c r="E74" s="78">
        <v>18034.429999999993</v>
      </c>
      <c r="F74" s="40" t="s">
        <v>130</v>
      </c>
      <c r="G74" s="5" t="s">
        <v>315</v>
      </c>
      <c r="H74" s="40"/>
      <c r="I74" s="44"/>
      <c r="J74" s="40"/>
    </row>
    <row r="75" spans="1:10" x14ac:dyDescent="0.25">
      <c r="A75" s="43" t="s">
        <v>554</v>
      </c>
      <c r="B75" s="44"/>
      <c r="C75" s="44"/>
      <c r="D75" s="40">
        <v>200</v>
      </c>
      <c r="E75" s="78">
        <v>18234.429999999993</v>
      </c>
      <c r="F75" s="40" t="s">
        <v>130</v>
      </c>
      <c r="G75" s="5" t="s">
        <v>558</v>
      </c>
      <c r="H75" s="40"/>
      <c r="I75" s="44"/>
      <c r="J75" s="40"/>
    </row>
    <row r="76" spans="1:10" x14ac:dyDescent="0.25">
      <c r="A76" s="43">
        <v>40919</v>
      </c>
      <c r="B76" s="44"/>
      <c r="C76" s="44"/>
      <c r="D76" s="64">
        <v>10</v>
      </c>
      <c r="E76" s="78">
        <v>18244.429999999993</v>
      </c>
      <c r="F76" s="40" t="s">
        <v>130</v>
      </c>
      <c r="G76" s="5" t="s">
        <v>325</v>
      </c>
      <c r="H76" s="40"/>
      <c r="I76" s="44"/>
      <c r="J76" s="40"/>
    </row>
    <row r="77" spans="1:10" x14ac:dyDescent="0.25">
      <c r="A77" s="43" t="s">
        <v>555</v>
      </c>
      <c r="B77" s="44"/>
      <c r="C77" s="44"/>
      <c r="D77" s="64">
        <v>50</v>
      </c>
      <c r="E77" s="78">
        <v>17174.71999999999</v>
      </c>
      <c r="F77" s="40" t="s">
        <v>130</v>
      </c>
      <c r="G77" s="5" t="s">
        <v>559</v>
      </c>
      <c r="H77" s="40"/>
      <c r="I77" s="44"/>
      <c r="J77" s="40"/>
    </row>
    <row r="78" spans="1:10" x14ac:dyDescent="0.25">
      <c r="A78" s="43" t="s">
        <v>561</v>
      </c>
      <c r="B78" s="44"/>
      <c r="C78" s="44"/>
      <c r="D78" s="64">
        <v>10</v>
      </c>
      <c r="E78" s="78">
        <v>16812.78999999999</v>
      </c>
      <c r="F78" s="40" t="s">
        <v>130</v>
      </c>
      <c r="G78" s="5" t="s">
        <v>455</v>
      </c>
      <c r="H78" s="40"/>
      <c r="I78" s="44"/>
      <c r="J78" s="40"/>
    </row>
    <row r="79" spans="1:10" x14ac:dyDescent="0.25">
      <c r="A79" s="43" t="s">
        <v>562</v>
      </c>
      <c r="B79" s="44"/>
      <c r="C79" s="44"/>
      <c r="D79" s="64">
        <v>50</v>
      </c>
      <c r="E79" s="78">
        <v>16862.78999999999</v>
      </c>
      <c r="F79" s="40" t="s">
        <v>130</v>
      </c>
      <c r="G79" s="5" t="s">
        <v>85</v>
      </c>
      <c r="H79" s="40"/>
      <c r="I79" s="44"/>
      <c r="J79" s="40"/>
    </row>
    <row r="80" spans="1:10" x14ac:dyDescent="0.25">
      <c r="A80" s="43" t="s">
        <v>562</v>
      </c>
      <c r="B80" s="44"/>
      <c r="C80" s="44"/>
      <c r="D80" s="64">
        <v>46.92</v>
      </c>
      <c r="E80" s="78">
        <v>16909.709999999988</v>
      </c>
      <c r="F80" s="40" t="s">
        <v>130</v>
      </c>
      <c r="G80" s="5" t="s">
        <v>563</v>
      </c>
      <c r="H80" s="40"/>
      <c r="I80" s="44"/>
      <c r="J80" s="40"/>
    </row>
    <row r="81" spans="1:11" x14ac:dyDescent="0.25">
      <c r="A81" s="43">
        <v>41241</v>
      </c>
      <c r="B81" s="44"/>
      <c r="C81" s="44"/>
      <c r="D81" s="64">
        <v>50</v>
      </c>
      <c r="E81" s="78">
        <v>16592.53999999999</v>
      </c>
      <c r="F81" s="40" t="s">
        <v>130</v>
      </c>
      <c r="G81" s="5" t="s">
        <v>565</v>
      </c>
      <c r="H81" s="40"/>
      <c r="I81" s="44"/>
      <c r="J81" s="40"/>
    </row>
    <row r="82" spans="1:11" x14ac:dyDescent="0.25">
      <c r="A82" s="2">
        <v>41243</v>
      </c>
      <c r="D82" s="76">
        <v>100</v>
      </c>
      <c r="E82" s="78">
        <v>16692.53999999999</v>
      </c>
      <c r="F82" s="8" t="s">
        <v>130</v>
      </c>
      <c r="G82" s="5" t="s">
        <v>564</v>
      </c>
      <c r="H82" s="40"/>
      <c r="I82" s="44"/>
      <c r="J82" s="40"/>
    </row>
    <row r="83" spans="1:11" x14ac:dyDescent="0.25">
      <c r="A83" s="43">
        <v>41243</v>
      </c>
      <c r="B83" s="44"/>
      <c r="C83" s="44"/>
      <c r="D83" s="64">
        <v>10</v>
      </c>
      <c r="E83" s="78">
        <v>16702.53999999999</v>
      </c>
      <c r="F83" s="40" t="s">
        <v>130</v>
      </c>
      <c r="G83" s="5" t="s">
        <v>315</v>
      </c>
      <c r="H83" s="40"/>
      <c r="I83" s="44"/>
      <c r="J83" s="40"/>
    </row>
    <row r="84" spans="1:11" x14ac:dyDescent="0.25">
      <c r="A84" s="43">
        <v>41246</v>
      </c>
      <c r="B84" s="44"/>
      <c r="C84" s="44"/>
      <c r="D84" s="64">
        <v>35</v>
      </c>
      <c r="E84" s="78">
        <v>16006.80999999999</v>
      </c>
      <c r="F84" s="40" t="s">
        <v>130</v>
      </c>
      <c r="G84" s="5" t="s">
        <v>568</v>
      </c>
      <c r="H84" s="40"/>
      <c r="I84" s="44"/>
      <c r="J84" s="40"/>
    </row>
    <row r="85" spans="1:11" x14ac:dyDescent="0.25">
      <c r="A85" s="43">
        <v>41246</v>
      </c>
      <c r="B85" s="44"/>
      <c r="C85" s="44"/>
      <c r="D85" s="64">
        <v>10</v>
      </c>
      <c r="E85" s="78">
        <v>16016.80999999999</v>
      </c>
      <c r="F85" s="40" t="s">
        <v>130</v>
      </c>
      <c r="G85" s="5" t="s">
        <v>325</v>
      </c>
      <c r="H85" s="40"/>
      <c r="I85" s="44"/>
      <c r="J85" s="40"/>
    </row>
    <row r="86" spans="1:11" x14ac:dyDescent="0.25">
      <c r="A86" s="43">
        <v>41248</v>
      </c>
      <c r="B86" s="44"/>
      <c r="C86" s="44"/>
      <c r="D86" s="40">
        <v>100</v>
      </c>
      <c r="E86" s="78">
        <v>16116.80999999999</v>
      </c>
      <c r="F86" s="40" t="s">
        <v>130</v>
      </c>
      <c r="G86" s="5" t="s">
        <v>376</v>
      </c>
      <c r="H86" s="40"/>
      <c r="I86" s="44"/>
      <c r="J86" s="40"/>
    </row>
    <row r="87" spans="1:11" x14ac:dyDescent="0.25">
      <c r="A87" s="43">
        <v>41250</v>
      </c>
      <c r="B87" s="44"/>
      <c r="C87" s="44"/>
      <c r="D87" s="40">
        <v>25</v>
      </c>
      <c r="E87" s="78">
        <v>15779.19999999999</v>
      </c>
      <c r="F87" s="40" t="s">
        <v>130</v>
      </c>
      <c r="G87" s="5" t="s">
        <v>567</v>
      </c>
      <c r="H87" s="40"/>
      <c r="I87" s="44"/>
      <c r="J87" s="40"/>
    </row>
    <row r="88" spans="1:11" x14ac:dyDescent="0.25">
      <c r="A88" s="43">
        <v>41255</v>
      </c>
      <c r="B88" s="44"/>
      <c r="C88" s="44"/>
      <c r="D88" s="64">
        <v>305</v>
      </c>
      <c r="E88" s="78">
        <v>15718.94999999999</v>
      </c>
      <c r="F88" s="40" t="s">
        <v>130</v>
      </c>
      <c r="G88" s="5" t="s">
        <v>569</v>
      </c>
      <c r="H88" s="40"/>
      <c r="I88" s="44"/>
      <c r="J88" s="40"/>
    </row>
    <row r="89" spans="1:11" x14ac:dyDescent="0.25">
      <c r="A89" s="2">
        <v>41260</v>
      </c>
      <c r="D89" s="76">
        <v>30</v>
      </c>
      <c r="E89" s="78">
        <v>15026.339999999989</v>
      </c>
      <c r="F89" s="8" t="s">
        <v>130</v>
      </c>
      <c r="G89" s="5" t="s">
        <v>570</v>
      </c>
      <c r="H89" s="40"/>
      <c r="I89" s="44"/>
      <c r="J89" s="40"/>
    </row>
    <row r="90" spans="1:11" x14ac:dyDescent="0.25">
      <c r="A90" s="43">
        <v>41264</v>
      </c>
      <c r="B90" s="44"/>
      <c r="C90" s="44"/>
      <c r="D90" s="64">
        <v>20</v>
      </c>
      <c r="E90" s="78">
        <v>15046.339999999989</v>
      </c>
      <c r="F90" s="40" t="s">
        <v>130</v>
      </c>
      <c r="G90" s="5" t="s">
        <v>571</v>
      </c>
      <c r="H90" s="40"/>
      <c r="I90" s="44"/>
      <c r="J90" s="40"/>
    </row>
    <row r="91" spans="1:11" x14ac:dyDescent="0.25">
      <c r="A91" s="43">
        <v>41264</v>
      </c>
      <c r="B91" s="44"/>
      <c r="C91" s="44"/>
      <c r="D91" s="64">
        <v>365</v>
      </c>
      <c r="E91" s="78">
        <v>15411.339999999989</v>
      </c>
      <c r="F91" s="40" t="s">
        <v>130</v>
      </c>
      <c r="G91" s="5" t="s">
        <v>572</v>
      </c>
      <c r="H91" s="40"/>
      <c r="I91" s="44"/>
      <c r="J91" s="40"/>
    </row>
    <row r="92" spans="1:11" x14ac:dyDescent="0.25">
      <c r="A92" s="43">
        <v>41264</v>
      </c>
      <c r="B92" s="44"/>
      <c r="C92" s="44"/>
      <c r="D92" s="40">
        <v>10</v>
      </c>
      <c r="E92" s="11">
        <v>15421.339999999989</v>
      </c>
      <c r="F92" s="40" t="s">
        <v>130</v>
      </c>
      <c r="G92" s="5" t="s">
        <v>455</v>
      </c>
      <c r="H92" s="40"/>
      <c r="I92" s="44"/>
      <c r="J92" s="40"/>
    </row>
    <row r="93" spans="1:11" x14ac:dyDescent="0.25">
      <c r="A93" s="43">
        <v>41274</v>
      </c>
      <c r="B93" s="44"/>
      <c r="C93" s="44"/>
      <c r="D93" s="40">
        <v>10</v>
      </c>
      <c r="E93" s="78">
        <v>15071.77999999999</v>
      </c>
      <c r="F93" s="40" t="s">
        <v>130</v>
      </c>
      <c r="G93" s="5" t="s">
        <v>315</v>
      </c>
      <c r="H93" s="40"/>
      <c r="I93" s="44"/>
      <c r="J93" s="40"/>
    </row>
    <row r="94" spans="1:11" x14ac:dyDescent="0.25">
      <c r="A94" s="43">
        <v>41274</v>
      </c>
      <c r="B94" s="44"/>
      <c r="C94" s="44"/>
      <c r="D94" s="64">
        <v>50</v>
      </c>
      <c r="E94" s="78">
        <v>15121.77999999999</v>
      </c>
      <c r="F94" s="40" t="s">
        <v>130</v>
      </c>
      <c r="G94" s="5" t="s">
        <v>464</v>
      </c>
      <c r="H94" s="40"/>
      <c r="I94" s="44"/>
      <c r="J94" s="40"/>
    </row>
    <row r="95" spans="1:11" x14ac:dyDescent="0.25">
      <c r="A95" s="43">
        <v>40915</v>
      </c>
      <c r="B95" s="44"/>
      <c r="C95" s="44"/>
      <c r="D95" s="63">
        <v>-366.75</v>
      </c>
      <c r="E95" s="78">
        <v>10269.619999999995</v>
      </c>
      <c r="F95" s="40" t="s">
        <v>134</v>
      </c>
      <c r="G95" s="5" t="s">
        <v>491</v>
      </c>
      <c r="H95" s="40"/>
      <c r="I95" s="44"/>
      <c r="J95" s="40"/>
      <c r="K95" s="17">
        <f>SUM(D95:D120)</f>
        <v>-10878.16</v>
      </c>
    </row>
    <row r="96" spans="1:11" x14ac:dyDescent="0.25">
      <c r="A96" s="43">
        <v>40921</v>
      </c>
      <c r="B96" s="44"/>
      <c r="C96" s="44"/>
      <c r="D96" s="63">
        <v>-362.9</v>
      </c>
      <c r="E96" s="78">
        <v>10091.719999999996</v>
      </c>
      <c r="F96" s="40" t="s">
        <v>134</v>
      </c>
      <c r="G96" s="5" t="s">
        <v>495</v>
      </c>
      <c r="H96" s="40"/>
      <c r="I96" s="44"/>
      <c r="J96" s="40"/>
    </row>
    <row r="97" spans="1:11" x14ac:dyDescent="0.25">
      <c r="A97" s="43">
        <v>40929</v>
      </c>
      <c r="B97" s="44"/>
      <c r="C97" s="44"/>
      <c r="D97" s="63">
        <v>-365.62</v>
      </c>
      <c r="E97" s="78">
        <v>9726.0999999999949</v>
      </c>
      <c r="F97" s="40" t="s">
        <v>134</v>
      </c>
      <c r="G97" s="5" t="s">
        <v>490</v>
      </c>
      <c r="H97" s="40"/>
      <c r="I97" s="44"/>
      <c r="J97" s="40"/>
    </row>
    <row r="98" spans="1:11" x14ac:dyDescent="0.25">
      <c r="A98" s="4">
        <v>40932</v>
      </c>
      <c r="B98" s="5"/>
      <c r="C98" s="5"/>
      <c r="D98" s="67">
        <v>-362.28</v>
      </c>
      <c r="E98" s="78">
        <v>10373.819999999994</v>
      </c>
      <c r="F98" s="40" t="s">
        <v>134</v>
      </c>
      <c r="G98" s="6" t="s">
        <v>490</v>
      </c>
      <c r="H98" s="5"/>
      <c r="I98" s="44"/>
      <c r="J98" s="40"/>
    </row>
    <row r="99" spans="1:11" x14ac:dyDescent="0.25">
      <c r="A99" s="43">
        <v>40935</v>
      </c>
      <c r="B99" s="44"/>
      <c r="C99" s="44"/>
      <c r="D99" s="63">
        <v>-363.48</v>
      </c>
      <c r="E99" s="78">
        <v>10009.089999999995</v>
      </c>
      <c r="F99" s="40" t="s">
        <v>134</v>
      </c>
      <c r="G99" s="5" t="s">
        <v>490</v>
      </c>
      <c r="H99" s="40"/>
      <c r="I99" s="44"/>
      <c r="J99" s="40"/>
    </row>
    <row r="100" spans="1:11" x14ac:dyDescent="0.25">
      <c r="A100" s="43">
        <v>40936</v>
      </c>
      <c r="B100" s="44"/>
      <c r="C100" s="44"/>
      <c r="D100" s="63">
        <v>-363.58</v>
      </c>
      <c r="E100" s="78">
        <v>9645.5099999999948</v>
      </c>
      <c r="F100" s="40" t="s">
        <v>134</v>
      </c>
      <c r="G100" s="5" t="s">
        <v>514</v>
      </c>
      <c r="H100" s="40"/>
      <c r="I100" s="44"/>
      <c r="J100" s="40"/>
    </row>
    <row r="101" spans="1:11" x14ac:dyDescent="0.25">
      <c r="A101" s="4">
        <v>40939</v>
      </c>
      <c r="B101" s="5"/>
      <c r="C101" s="5"/>
      <c r="D101" s="67">
        <v>-365.96</v>
      </c>
      <c r="E101" s="78">
        <v>9324.5499999999956</v>
      </c>
      <c r="F101" s="40" t="s">
        <v>134</v>
      </c>
      <c r="G101" s="6" t="s">
        <v>490</v>
      </c>
      <c r="H101" s="5"/>
      <c r="I101" s="44"/>
      <c r="J101" s="40"/>
      <c r="K101" s="17"/>
    </row>
    <row r="102" spans="1:11" x14ac:dyDescent="0.25">
      <c r="A102" s="43">
        <v>41215</v>
      </c>
      <c r="B102" s="44"/>
      <c r="C102" s="44"/>
      <c r="D102" s="63">
        <v>-370.5</v>
      </c>
      <c r="E102" s="78">
        <v>8964.0499999999956</v>
      </c>
      <c r="F102" s="40" t="s">
        <v>134</v>
      </c>
      <c r="G102" s="5" t="s">
        <v>490</v>
      </c>
      <c r="H102" s="40"/>
      <c r="I102" s="44"/>
      <c r="J102" s="40"/>
    </row>
    <row r="103" spans="1:11" x14ac:dyDescent="0.25">
      <c r="A103" s="43" t="s">
        <v>518</v>
      </c>
      <c r="B103" s="44"/>
      <c r="C103" s="44"/>
      <c r="D103" s="63">
        <v>-371.53</v>
      </c>
      <c r="E103" s="78">
        <v>8652.519999999995</v>
      </c>
      <c r="F103" s="40" t="s">
        <v>134</v>
      </c>
      <c r="G103" s="5" t="s">
        <v>490</v>
      </c>
      <c r="H103" s="40"/>
      <c r="I103" s="44"/>
      <c r="J103" s="40"/>
    </row>
    <row r="104" spans="1:11" x14ac:dyDescent="0.25">
      <c r="A104" s="43" t="s">
        <v>529</v>
      </c>
      <c r="B104" s="44"/>
      <c r="C104" s="44"/>
      <c r="D104" s="63">
        <v>-2347.42</v>
      </c>
      <c r="E104" s="78">
        <v>7103.519999999995</v>
      </c>
      <c r="F104" s="40" t="s">
        <v>134</v>
      </c>
      <c r="G104" s="5" t="s">
        <v>433</v>
      </c>
      <c r="H104" s="40"/>
      <c r="I104" s="44"/>
      <c r="J104" s="40"/>
    </row>
    <row r="105" spans="1:11" x14ac:dyDescent="0.25">
      <c r="A105" s="4" t="s">
        <v>531</v>
      </c>
      <c r="B105" s="5"/>
      <c r="C105" s="5"/>
      <c r="D105" s="67">
        <v>-224</v>
      </c>
      <c r="E105" s="78">
        <v>6958.3199999999952</v>
      </c>
      <c r="F105" s="40" t="s">
        <v>134</v>
      </c>
      <c r="G105" s="6" t="s">
        <v>533</v>
      </c>
      <c r="H105" s="5"/>
      <c r="I105" s="44"/>
      <c r="J105" s="40"/>
    </row>
    <row r="106" spans="1:11" x14ac:dyDescent="0.25">
      <c r="A106" s="43">
        <v>41169</v>
      </c>
      <c r="B106" s="44"/>
      <c r="C106" s="44"/>
      <c r="D106" s="63">
        <v>-232.56</v>
      </c>
      <c r="E106" s="78">
        <v>15982.149999999996</v>
      </c>
      <c r="F106" s="40" t="s">
        <v>134</v>
      </c>
      <c r="G106" s="5" t="s">
        <v>433</v>
      </c>
      <c r="H106" s="40"/>
      <c r="I106" s="44"/>
      <c r="J106" s="40"/>
    </row>
    <row r="107" spans="1:11" x14ac:dyDescent="0.25">
      <c r="A107" s="43" t="s">
        <v>549</v>
      </c>
      <c r="B107" s="44"/>
      <c r="C107" s="44"/>
      <c r="D107" s="63">
        <v>-26.2</v>
      </c>
      <c r="E107" s="78">
        <v>17982.679999999993</v>
      </c>
      <c r="F107" s="40" t="s">
        <v>134</v>
      </c>
      <c r="G107" s="5" t="s">
        <v>552</v>
      </c>
      <c r="H107" s="40"/>
      <c r="I107" s="44"/>
      <c r="J107" s="40"/>
    </row>
    <row r="108" spans="1:11" x14ac:dyDescent="0.25">
      <c r="A108" s="43">
        <v>41040</v>
      </c>
      <c r="B108" s="44"/>
      <c r="C108" s="44"/>
      <c r="D108" s="63">
        <v>-371.45</v>
      </c>
      <c r="E108" s="78">
        <v>17872.979999999992</v>
      </c>
      <c r="F108" s="40" t="s">
        <v>134</v>
      </c>
      <c r="G108" s="5" t="s">
        <v>490</v>
      </c>
      <c r="H108" s="40"/>
      <c r="I108" s="44"/>
      <c r="J108" s="40"/>
    </row>
    <row r="109" spans="1:11" x14ac:dyDescent="0.25">
      <c r="A109" s="43">
        <v>41193</v>
      </c>
      <c r="B109" s="44"/>
      <c r="C109" s="44"/>
      <c r="D109" s="63">
        <v>-374.02</v>
      </c>
      <c r="E109" s="78">
        <v>17498.959999999992</v>
      </c>
      <c r="F109" s="40" t="s">
        <v>134</v>
      </c>
      <c r="G109" s="5" t="s">
        <v>490</v>
      </c>
      <c r="H109" s="40"/>
      <c r="I109" s="44"/>
      <c r="J109" s="40"/>
    </row>
    <row r="110" spans="1:11" x14ac:dyDescent="0.25">
      <c r="A110" s="43">
        <v>41224</v>
      </c>
      <c r="B110" s="44"/>
      <c r="C110" s="44"/>
      <c r="D110" s="63">
        <v>-374.24</v>
      </c>
      <c r="E110" s="78">
        <v>17124.71999999999</v>
      </c>
      <c r="F110" s="40" t="s">
        <v>134</v>
      </c>
      <c r="G110" s="5" t="s">
        <v>490</v>
      </c>
      <c r="H110" s="40"/>
      <c r="I110" s="44"/>
      <c r="J110" s="40"/>
    </row>
    <row r="111" spans="1:11" x14ac:dyDescent="0.25">
      <c r="A111" s="2" t="s">
        <v>556</v>
      </c>
      <c r="D111" s="67">
        <v>-371.93</v>
      </c>
      <c r="E111" s="78">
        <v>16802.78999999999</v>
      </c>
      <c r="F111" s="8" t="s">
        <v>134</v>
      </c>
      <c r="G111" s="5" t="s">
        <v>490</v>
      </c>
      <c r="H111" s="40"/>
      <c r="I111" s="44"/>
      <c r="J111" s="40"/>
    </row>
    <row r="112" spans="1:11" x14ac:dyDescent="0.25">
      <c r="A112" s="43">
        <v>41239</v>
      </c>
      <c r="B112" s="44"/>
      <c r="C112" s="44"/>
      <c r="D112" s="63">
        <v>-365.92</v>
      </c>
      <c r="E112" s="78">
        <v>16543.78999999999</v>
      </c>
      <c r="F112" s="40" t="s">
        <v>134</v>
      </c>
      <c r="G112" s="5" t="s">
        <v>490</v>
      </c>
      <c r="H112" s="40"/>
      <c r="I112" s="44"/>
      <c r="J112" s="40"/>
    </row>
    <row r="113" spans="1:13" x14ac:dyDescent="0.25">
      <c r="A113" s="43">
        <v>41244</v>
      </c>
      <c r="B113" s="44"/>
      <c r="C113" s="44"/>
      <c r="D113" s="63">
        <v>-364.98</v>
      </c>
      <c r="E113" s="78">
        <v>16337.55999999999</v>
      </c>
      <c r="F113" s="40" t="s">
        <v>134</v>
      </c>
      <c r="G113" s="5" t="s">
        <v>491</v>
      </c>
      <c r="H113" s="40"/>
      <c r="I113" s="44"/>
      <c r="J113" s="40"/>
    </row>
    <row r="114" spans="1:13" x14ac:dyDescent="0.25">
      <c r="A114" s="2">
        <v>41245</v>
      </c>
      <c r="D114" s="67">
        <v>-365.75</v>
      </c>
      <c r="E114" s="78">
        <v>15971.80999999999</v>
      </c>
      <c r="F114" s="8" t="s">
        <v>134</v>
      </c>
      <c r="G114" s="5" t="s">
        <v>490</v>
      </c>
      <c r="H114" s="40"/>
      <c r="I114" s="44"/>
      <c r="J114" s="40"/>
    </row>
    <row r="115" spans="1:13" x14ac:dyDescent="0.25">
      <c r="A115" s="43">
        <v>41250</v>
      </c>
      <c r="B115" s="44"/>
      <c r="C115" s="44"/>
      <c r="D115" s="63">
        <v>-362.61</v>
      </c>
      <c r="E115" s="78">
        <v>15754.19999999999</v>
      </c>
      <c r="F115" s="40" t="s">
        <v>134</v>
      </c>
      <c r="G115" s="5" t="s">
        <v>490</v>
      </c>
      <c r="H115" s="40"/>
      <c r="I115" s="44"/>
      <c r="J115" s="40"/>
    </row>
    <row r="116" spans="1:13" x14ac:dyDescent="0.25">
      <c r="A116" s="43">
        <v>41251</v>
      </c>
      <c r="B116" s="44"/>
      <c r="C116" s="44"/>
      <c r="D116" s="63">
        <v>-365.25</v>
      </c>
      <c r="E116" s="78">
        <v>15413.94999999999</v>
      </c>
      <c r="F116" s="40" t="s">
        <v>134</v>
      </c>
      <c r="G116" s="5" t="s">
        <v>490</v>
      </c>
      <c r="H116" s="40"/>
      <c r="I116" s="44"/>
      <c r="J116" s="40"/>
    </row>
    <row r="117" spans="1:13" x14ac:dyDescent="0.25">
      <c r="A117" s="43">
        <v>41256</v>
      </c>
      <c r="B117" s="44"/>
      <c r="C117" s="44"/>
      <c r="D117" s="63">
        <v>-361.28</v>
      </c>
      <c r="E117" s="78">
        <v>15357.669999999989</v>
      </c>
      <c r="F117" s="40" t="s">
        <v>134</v>
      </c>
      <c r="G117" s="5" t="s">
        <v>490</v>
      </c>
      <c r="H117" s="40"/>
      <c r="I117" s="44"/>
      <c r="J117" s="40"/>
    </row>
    <row r="118" spans="1:13" x14ac:dyDescent="0.25">
      <c r="A118" s="43">
        <v>41257</v>
      </c>
      <c r="B118" s="44"/>
      <c r="C118" s="44"/>
      <c r="D118" s="63">
        <v>-361.33</v>
      </c>
      <c r="E118" s="78">
        <v>14996.339999999989</v>
      </c>
      <c r="F118" s="40" t="s">
        <v>134</v>
      </c>
      <c r="G118" s="5" t="s">
        <v>490</v>
      </c>
      <c r="H118" s="40"/>
      <c r="I118" s="44"/>
      <c r="J118" s="40"/>
    </row>
    <row r="119" spans="1:13" x14ac:dyDescent="0.25">
      <c r="A119" s="43">
        <v>41273</v>
      </c>
      <c r="B119" s="44"/>
      <c r="C119" s="44"/>
      <c r="D119" s="63">
        <v>-358.31</v>
      </c>
      <c r="E119" s="78">
        <v>15061.77999999999</v>
      </c>
      <c r="F119" s="40" t="s">
        <v>134</v>
      </c>
      <c r="G119" s="5" t="s">
        <v>490</v>
      </c>
      <c r="H119" s="40"/>
      <c r="I119" s="44"/>
      <c r="J119" s="40"/>
    </row>
    <row r="120" spans="1:13" x14ac:dyDescent="0.25">
      <c r="A120" s="43">
        <v>41274</v>
      </c>
      <c r="B120" s="44"/>
      <c r="C120" s="44"/>
      <c r="D120" s="63">
        <v>-358.31</v>
      </c>
      <c r="E120" s="78">
        <v>14763.46999999999</v>
      </c>
      <c r="F120" s="40" t="s">
        <v>134</v>
      </c>
      <c r="G120" s="5" t="s">
        <v>490</v>
      </c>
      <c r="H120" s="40"/>
      <c r="I120" s="44"/>
      <c r="J120" s="40"/>
    </row>
    <row r="121" spans="1:13" x14ac:dyDescent="0.25">
      <c r="A121" s="43"/>
      <c r="B121" s="44"/>
      <c r="C121" s="44"/>
      <c r="D121" s="40"/>
      <c r="E121" s="78"/>
      <c r="F121" s="40"/>
      <c r="G121" s="5"/>
      <c r="H121" s="40"/>
      <c r="I121" s="44"/>
      <c r="J121" s="40"/>
    </row>
    <row r="122" spans="1:13" x14ac:dyDescent="0.25">
      <c r="A122" s="43"/>
      <c r="B122" s="44"/>
      <c r="C122" s="44"/>
      <c r="D122" s="63"/>
      <c r="E122" s="78"/>
      <c r="F122" s="40"/>
      <c r="G122" s="5"/>
      <c r="H122" s="40"/>
      <c r="I122" s="44"/>
      <c r="J122" s="40"/>
    </row>
    <row r="123" spans="1:13" x14ac:dyDescent="0.25">
      <c r="A123" s="43"/>
      <c r="B123" s="44"/>
      <c r="C123" s="44"/>
      <c r="D123" s="63"/>
      <c r="E123" s="78"/>
      <c r="F123" s="40"/>
      <c r="G123" s="5"/>
      <c r="H123" s="40"/>
      <c r="I123" s="44"/>
      <c r="J123" s="40"/>
    </row>
    <row r="125" spans="1:13" ht="13" thickBot="1" x14ac:dyDescent="0.3">
      <c r="D125" s="73">
        <f>SUM(D2:D124)</f>
        <v>14763.469999999998</v>
      </c>
      <c r="K125" s="73">
        <f>SUM(K3:K124)</f>
        <v>-11014.76</v>
      </c>
      <c r="L125" s="72">
        <f>SUM(L2:L124)</f>
        <v>25778.230000000003</v>
      </c>
      <c r="M125" s="74">
        <f>K125+L125</f>
        <v>14763.470000000003</v>
      </c>
    </row>
    <row r="126" spans="1:13" ht="13" thickTop="1" x14ac:dyDescent="0.25"/>
    <row r="130" spans="13:13" x14ac:dyDescent="0.25">
      <c r="M130" s="17"/>
    </row>
  </sheetData>
  <sortState xmlns:xlrd2="http://schemas.microsoft.com/office/spreadsheetml/2017/richdata2" ref="A2:L137">
    <sortCondition ref="F2:F137"/>
  </sortState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62"/>
  <sheetViews>
    <sheetView topLeftCell="A38" workbookViewId="0">
      <selection activeCell="G57" sqref="G57"/>
    </sheetView>
  </sheetViews>
  <sheetFormatPr defaultRowHeight="12.5" x14ac:dyDescent="0.25"/>
  <cols>
    <col min="3" max="3" width="15" customWidth="1"/>
    <col min="4" max="4" width="12.81640625" customWidth="1"/>
    <col min="6" max="6" width="11" customWidth="1"/>
    <col min="7" max="7" width="14.7265625" customWidth="1"/>
    <col min="8" max="8" width="10.54296875" customWidth="1"/>
    <col min="9" max="9" width="21.1796875" customWidth="1"/>
    <col min="11" max="11" width="9.26953125" bestFit="1" customWidth="1"/>
    <col min="14" max="14" width="10.26953125" bestFit="1" customWidth="1"/>
  </cols>
  <sheetData>
    <row r="1" spans="1:3" x14ac:dyDescent="0.25">
      <c r="A1" t="s">
        <v>173</v>
      </c>
    </row>
    <row r="2" spans="1:3" x14ac:dyDescent="0.25">
      <c r="A2" t="s">
        <v>174</v>
      </c>
    </row>
    <row r="3" spans="1:3" x14ac:dyDescent="0.25">
      <c r="A3" t="s">
        <v>175</v>
      </c>
    </row>
    <row r="4" spans="1:3" x14ac:dyDescent="0.25">
      <c r="A4" t="s">
        <v>176</v>
      </c>
    </row>
    <row r="10" spans="1:3" ht="13" x14ac:dyDescent="0.3">
      <c r="B10" s="1" t="s">
        <v>141</v>
      </c>
    </row>
    <row r="11" spans="1:3" x14ac:dyDescent="0.25">
      <c r="B11" t="s">
        <v>142</v>
      </c>
    </row>
    <row r="12" spans="1:3" x14ac:dyDescent="0.25">
      <c r="B12" t="s">
        <v>143</v>
      </c>
      <c r="C12" t="s">
        <v>144</v>
      </c>
    </row>
    <row r="14" spans="1:3" x14ac:dyDescent="0.25">
      <c r="B14" t="s">
        <v>145</v>
      </c>
    </row>
    <row r="16" spans="1:3" x14ac:dyDescent="0.25">
      <c r="B16" t="s">
        <v>146</v>
      </c>
    </row>
    <row r="18" spans="1:14" x14ac:dyDescent="0.25">
      <c r="H18" s="70"/>
    </row>
    <row r="23" spans="1:14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</row>
    <row r="24" spans="1:14" ht="13.5" thickBot="1" x14ac:dyDescent="0.35">
      <c r="A24" s="26"/>
      <c r="B24" s="26"/>
      <c r="C24" s="35">
        <v>2012</v>
      </c>
      <c r="D24" s="35">
        <v>2011</v>
      </c>
      <c r="E24" s="26"/>
      <c r="F24" s="26"/>
      <c r="G24" s="26"/>
      <c r="H24" s="35">
        <v>2012</v>
      </c>
      <c r="I24" s="35">
        <v>2011</v>
      </c>
    </row>
    <row r="26" spans="1:14" ht="13" x14ac:dyDescent="0.3">
      <c r="A26" s="1" t="s">
        <v>149</v>
      </c>
      <c r="F26" s="1" t="s">
        <v>150</v>
      </c>
      <c r="H26" s="8"/>
      <c r="I26" s="8"/>
    </row>
    <row r="27" spans="1:14" x14ac:dyDescent="0.25">
      <c r="C27" s="8"/>
      <c r="D27" s="8"/>
      <c r="F27" s="30" t="s">
        <v>156</v>
      </c>
      <c r="H27" s="8">
        <v>10491.37</v>
      </c>
      <c r="I27" s="8">
        <v>26512.41</v>
      </c>
      <c r="N27" s="17"/>
    </row>
    <row r="28" spans="1:14" x14ac:dyDescent="0.25">
      <c r="A28" t="s">
        <v>155</v>
      </c>
      <c r="C28" s="8">
        <v>14763.47</v>
      </c>
      <c r="D28" s="8">
        <v>10491.37</v>
      </c>
      <c r="E28" s="8"/>
      <c r="F28" s="30" t="s">
        <v>169</v>
      </c>
      <c r="H28" s="8"/>
      <c r="I28" s="8"/>
    </row>
    <row r="29" spans="1:14" x14ac:dyDescent="0.25">
      <c r="C29" s="8"/>
      <c r="D29" s="8"/>
      <c r="E29" s="8"/>
      <c r="F29" s="30" t="s">
        <v>170</v>
      </c>
      <c r="H29" s="25">
        <v>4272.1000000000004</v>
      </c>
      <c r="I29" s="25">
        <v>-16021.04</v>
      </c>
    </row>
    <row r="30" spans="1:14" x14ac:dyDescent="0.25">
      <c r="C30" s="8"/>
      <c r="D30" s="8"/>
      <c r="E30" s="8"/>
      <c r="H30" s="8">
        <f>SUM(H27:H29)</f>
        <v>14763.470000000001</v>
      </c>
      <c r="I30" s="8">
        <f>SUM(I27:I29)</f>
        <v>10491.369999999999</v>
      </c>
    </row>
    <row r="31" spans="1:14" x14ac:dyDescent="0.25">
      <c r="C31" s="8"/>
      <c r="D31" s="8"/>
      <c r="E31" s="8"/>
      <c r="H31" s="8"/>
      <c r="I31" s="8"/>
    </row>
    <row r="32" spans="1:14" x14ac:dyDescent="0.25">
      <c r="A32" t="s">
        <v>161</v>
      </c>
      <c r="C32" s="8">
        <v>0</v>
      </c>
      <c r="D32" s="8">
        <v>0</v>
      </c>
      <c r="E32" s="8"/>
      <c r="F32" t="s">
        <v>162</v>
      </c>
      <c r="H32" s="8">
        <v>0</v>
      </c>
      <c r="I32" s="8">
        <v>0</v>
      </c>
    </row>
    <row r="33" spans="1:14" x14ac:dyDescent="0.25">
      <c r="C33" s="8"/>
      <c r="D33" s="8"/>
      <c r="E33" s="8"/>
      <c r="H33" s="8"/>
    </row>
    <row r="34" spans="1:14" ht="13.5" thickBot="1" x14ac:dyDescent="0.35">
      <c r="C34" s="27">
        <f>SUM(C28:C33)</f>
        <v>14763.47</v>
      </c>
      <c r="D34" s="27">
        <f>SUM(D28:D33)</f>
        <v>10491.37</v>
      </c>
      <c r="E34" s="21"/>
      <c r="F34" s="1"/>
      <c r="G34" s="1"/>
      <c r="H34" s="27">
        <f>SUM(H30:H33)</f>
        <v>14763.470000000001</v>
      </c>
      <c r="I34" s="27">
        <f>SUM(I30:I32)</f>
        <v>10491.369999999999</v>
      </c>
    </row>
    <row r="35" spans="1:14" ht="13" thickTop="1" x14ac:dyDescent="0.25">
      <c r="H35" s="8"/>
      <c r="I35" s="8"/>
      <c r="K35" s="88"/>
    </row>
    <row r="36" spans="1:14" x14ac:dyDescent="0.25">
      <c r="H36" s="8"/>
      <c r="I36" s="8"/>
    </row>
    <row r="37" spans="1:14" x14ac:dyDescent="0.25">
      <c r="H37" s="8"/>
      <c r="I37" s="8"/>
    </row>
    <row r="38" spans="1:14" ht="13" thickBot="1" x14ac:dyDescent="0.3">
      <c r="F38" s="36"/>
      <c r="G38" s="36"/>
      <c r="H38" s="36"/>
      <c r="I38" s="36"/>
    </row>
    <row r="39" spans="1:14" ht="13.5" thickBot="1" x14ac:dyDescent="0.35">
      <c r="A39" s="1" t="s">
        <v>168</v>
      </c>
      <c r="E39" s="1"/>
      <c r="F39" s="32"/>
      <c r="G39" s="33">
        <v>2012</v>
      </c>
      <c r="H39" s="32"/>
      <c r="I39" s="37">
        <v>2011</v>
      </c>
    </row>
    <row r="40" spans="1:14" x14ac:dyDescent="0.25">
      <c r="I40" s="59"/>
    </row>
    <row r="41" spans="1:14" x14ac:dyDescent="0.25">
      <c r="A41" t="s">
        <v>151</v>
      </c>
      <c r="F41" s="8"/>
      <c r="G41" s="8">
        <v>15286.86</v>
      </c>
      <c r="H41" s="8"/>
      <c r="I41" s="8">
        <v>20242.07</v>
      </c>
    </row>
    <row r="42" spans="1:14" x14ac:dyDescent="0.25">
      <c r="F42" s="8"/>
      <c r="G42" s="25"/>
      <c r="H42" s="8"/>
      <c r="I42" s="25"/>
    </row>
    <row r="43" spans="1:14" x14ac:dyDescent="0.25">
      <c r="F43" s="8"/>
      <c r="G43" s="8"/>
      <c r="H43" s="8"/>
      <c r="I43" s="8"/>
    </row>
    <row r="44" spans="1:14" x14ac:dyDescent="0.25">
      <c r="F44" s="8"/>
      <c r="G44" s="8">
        <f>SUM(G41:G43)</f>
        <v>15286.86</v>
      </c>
      <c r="H44" s="8"/>
      <c r="I44" s="8">
        <f>SUM(I41:I43)</f>
        <v>20242.07</v>
      </c>
    </row>
    <row r="45" spans="1:14" ht="13" x14ac:dyDescent="0.3">
      <c r="A45" s="1" t="s">
        <v>152</v>
      </c>
      <c r="F45" s="8"/>
      <c r="G45" s="8"/>
      <c r="H45" s="8"/>
      <c r="I45" s="8"/>
    </row>
    <row r="46" spans="1:14" x14ac:dyDescent="0.25">
      <c r="F46" s="8"/>
      <c r="G46" s="8"/>
      <c r="H46" s="8"/>
      <c r="I46" s="8"/>
      <c r="N46" s="70"/>
    </row>
    <row r="47" spans="1:14" x14ac:dyDescent="0.25">
      <c r="A47" t="s">
        <v>153</v>
      </c>
      <c r="F47">
        <v>136.6</v>
      </c>
      <c r="H47" s="8">
        <v>231.87</v>
      </c>
      <c r="I47" s="8"/>
    </row>
    <row r="48" spans="1:14" x14ac:dyDescent="0.25">
      <c r="A48" t="s">
        <v>177</v>
      </c>
      <c r="H48" s="40"/>
      <c r="I48" s="8"/>
    </row>
    <row r="49" spans="1:11" x14ac:dyDescent="0.25">
      <c r="A49" t="s">
        <v>18</v>
      </c>
      <c r="H49" s="8"/>
      <c r="I49" s="8"/>
    </row>
    <row r="50" spans="1:11" x14ac:dyDescent="0.25">
      <c r="A50" t="s">
        <v>165</v>
      </c>
      <c r="H50" s="8"/>
      <c r="I50" s="8"/>
    </row>
    <row r="51" spans="1:11" x14ac:dyDescent="0.25">
      <c r="A51" s="44" t="s">
        <v>403</v>
      </c>
      <c r="H51" s="8">
        <v>832.69</v>
      </c>
      <c r="I51" s="8"/>
    </row>
    <row r="52" spans="1:11" x14ac:dyDescent="0.25">
      <c r="A52" s="44" t="s">
        <v>349</v>
      </c>
      <c r="H52" s="8"/>
      <c r="I52" s="8"/>
      <c r="K52" s="70"/>
    </row>
    <row r="53" spans="1:11" x14ac:dyDescent="0.25">
      <c r="A53" s="44" t="s">
        <v>348</v>
      </c>
      <c r="H53" s="8"/>
      <c r="I53" s="8"/>
    </row>
    <row r="54" spans="1:11" x14ac:dyDescent="0.25">
      <c r="A54" t="s">
        <v>198</v>
      </c>
      <c r="H54" s="8"/>
      <c r="I54" s="8"/>
    </row>
    <row r="55" spans="1:11" x14ac:dyDescent="0.25">
      <c r="A55" t="s">
        <v>166</v>
      </c>
      <c r="F55">
        <v>10878.16</v>
      </c>
      <c r="H55" s="8">
        <v>15485.02</v>
      </c>
      <c r="I55" s="8"/>
    </row>
    <row r="56" spans="1:11" x14ac:dyDescent="0.25">
      <c r="A56" t="s">
        <v>167</v>
      </c>
      <c r="H56" s="8">
        <v>19713.53</v>
      </c>
      <c r="I56" s="8"/>
    </row>
    <row r="57" spans="1:11" x14ac:dyDescent="0.25">
      <c r="F57" s="75"/>
      <c r="G57" s="8">
        <f>-SUM(F47:F56)</f>
        <v>-11014.76</v>
      </c>
      <c r="H57" s="8"/>
      <c r="I57" s="8">
        <f>SUM(H47:H56)</f>
        <v>36263.11</v>
      </c>
    </row>
    <row r="58" spans="1:11" x14ac:dyDescent="0.25">
      <c r="F58" s="8"/>
      <c r="G58" s="8"/>
      <c r="H58" s="8"/>
      <c r="I58" s="8"/>
    </row>
    <row r="60" spans="1:11" ht="13.5" thickBot="1" x14ac:dyDescent="0.35">
      <c r="B60" s="1" t="s">
        <v>171</v>
      </c>
      <c r="G60" s="28">
        <f>SUM(G44:G59)</f>
        <v>4272.1000000000004</v>
      </c>
      <c r="I60" s="28">
        <f>I44-I57</f>
        <v>-16021.04</v>
      </c>
    </row>
    <row r="61" spans="1:11" ht="13.5" thickTop="1" thickBot="1" x14ac:dyDescent="0.3">
      <c r="F61" s="36"/>
      <c r="G61" s="36"/>
      <c r="H61" s="36"/>
      <c r="I61" s="36"/>
    </row>
    <row r="62" spans="1:11" ht="13.5" thickBot="1" x14ac:dyDescent="0.35">
      <c r="F62" s="38"/>
      <c r="G62" s="39">
        <v>2012</v>
      </c>
      <c r="H62" s="38"/>
      <c r="I62" s="37">
        <v>2011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60"/>
  <sheetViews>
    <sheetView workbookViewId="0">
      <selection activeCell="P109" sqref="P109"/>
    </sheetView>
  </sheetViews>
  <sheetFormatPr defaultRowHeight="12.5" x14ac:dyDescent="0.25"/>
  <cols>
    <col min="1" max="1" width="11.1796875" customWidth="1"/>
    <col min="4" max="4" width="13" customWidth="1"/>
    <col min="5" max="5" width="8.453125" customWidth="1"/>
    <col min="11" max="11" width="15.7265625" customWidth="1"/>
    <col min="12" max="12" width="15.453125" customWidth="1"/>
  </cols>
  <sheetData>
    <row r="1" spans="1:12" x14ac:dyDescent="0.25">
      <c r="A1" s="44" t="s">
        <v>0</v>
      </c>
      <c r="D1" s="44" t="s">
        <v>3</v>
      </c>
      <c r="G1" s="44" t="s">
        <v>633</v>
      </c>
      <c r="K1" s="44" t="s">
        <v>138</v>
      </c>
      <c r="L1" s="44" t="s">
        <v>139</v>
      </c>
    </row>
    <row r="2" spans="1:12" x14ac:dyDescent="0.25">
      <c r="D2">
        <v>14763.47</v>
      </c>
    </row>
    <row r="3" spans="1:12" x14ac:dyDescent="0.25">
      <c r="A3" s="43">
        <v>41454</v>
      </c>
      <c r="B3" s="44"/>
      <c r="C3" s="44"/>
      <c r="D3" s="63">
        <v>-180</v>
      </c>
      <c r="E3" s="40"/>
      <c r="F3" s="5" t="s">
        <v>603</v>
      </c>
      <c r="G3" s="40" t="s">
        <v>604</v>
      </c>
      <c r="H3" s="44"/>
      <c r="K3" s="90">
        <f>D3</f>
        <v>-180</v>
      </c>
      <c r="L3" s="44"/>
    </row>
    <row r="4" spans="1:12" x14ac:dyDescent="0.25">
      <c r="A4" s="43">
        <v>41303</v>
      </c>
      <c r="B4" s="44"/>
      <c r="C4" s="44"/>
      <c r="D4" s="63">
        <v>-1.33</v>
      </c>
      <c r="E4" s="40"/>
      <c r="F4" s="5" t="s">
        <v>129</v>
      </c>
      <c r="G4" s="40" t="s">
        <v>342</v>
      </c>
      <c r="H4" s="44"/>
      <c r="K4" s="90">
        <f>SUM(D4:D23)</f>
        <v>-610.38</v>
      </c>
    </row>
    <row r="5" spans="1:12" x14ac:dyDescent="0.25">
      <c r="A5" s="43">
        <v>41327</v>
      </c>
      <c r="B5" s="44"/>
      <c r="C5" s="44"/>
      <c r="D5" s="63">
        <v>-44.43</v>
      </c>
      <c r="E5" s="40"/>
      <c r="F5" s="5" t="s">
        <v>129</v>
      </c>
      <c r="G5" s="40" t="s">
        <v>342</v>
      </c>
      <c r="H5" s="44"/>
      <c r="K5" s="17"/>
    </row>
    <row r="6" spans="1:12" x14ac:dyDescent="0.25">
      <c r="A6" s="43">
        <v>41340</v>
      </c>
      <c r="B6" s="44"/>
      <c r="C6" s="44"/>
      <c r="D6" s="63">
        <v>1.71</v>
      </c>
      <c r="E6" s="40"/>
      <c r="F6" s="5" t="s">
        <v>129</v>
      </c>
      <c r="G6" s="40" t="s">
        <v>589</v>
      </c>
      <c r="H6" s="44"/>
    </row>
    <row r="7" spans="1:12" x14ac:dyDescent="0.25">
      <c r="A7" s="43">
        <v>41359</v>
      </c>
      <c r="B7" s="44"/>
      <c r="C7" s="44"/>
      <c r="D7" s="63">
        <v>-10.68</v>
      </c>
      <c r="E7" s="40"/>
      <c r="F7" s="5" t="s">
        <v>129</v>
      </c>
      <c r="G7" s="40" t="s">
        <v>342</v>
      </c>
      <c r="H7" s="44"/>
    </row>
    <row r="8" spans="1:12" x14ac:dyDescent="0.25">
      <c r="A8" s="43">
        <v>41387</v>
      </c>
      <c r="B8" s="44"/>
      <c r="C8" s="44"/>
      <c r="D8" s="63">
        <v>-34.5</v>
      </c>
      <c r="E8" s="40"/>
      <c r="F8" s="5" t="s">
        <v>129</v>
      </c>
      <c r="G8" s="40" t="s">
        <v>18</v>
      </c>
      <c r="H8" s="44"/>
    </row>
    <row r="9" spans="1:12" x14ac:dyDescent="0.25">
      <c r="A9" s="43">
        <v>41389</v>
      </c>
      <c r="B9" s="44"/>
      <c r="C9" s="44"/>
      <c r="D9" s="63">
        <v>-17.43</v>
      </c>
      <c r="E9" s="40"/>
      <c r="F9" s="5" t="s">
        <v>129</v>
      </c>
      <c r="G9" s="40" t="s">
        <v>342</v>
      </c>
      <c r="H9" s="44"/>
    </row>
    <row r="10" spans="1:12" x14ac:dyDescent="0.25">
      <c r="A10" s="43">
        <v>41424</v>
      </c>
      <c r="B10" s="44"/>
      <c r="C10" s="44"/>
      <c r="D10" s="63">
        <v>-19.68</v>
      </c>
      <c r="E10" s="40"/>
      <c r="F10" s="5" t="s">
        <v>129</v>
      </c>
      <c r="G10" s="40" t="s">
        <v>342</v>
      </c>
      <c r="H10" s="44"/>
    </row>
    <row r="11" spans="1:12" x14ac:dyDescent="0.25">
      <c r="A11" s="43">
        <v>41452</v>
      </c>
      <c r="B11" s="44"/>
      <c r="C11" s="44"/>
      <c r="D11" s="63">
        <v>-21.93</v>
      </c>
      <c r="E11" s="40"/>
      <c r="F11" s="5" t="s">
        <v>129</v>
      </c>
      <c r="G11" s="40" t="s">
        <v>342</v>
      </c>
      <c r="H11" s="44"/>
    </row>
    <row r="12" spans="1:12" x14ac:dyDescent="0.25">
      <c r="A12" s="43">
        <v>41480</v>
      </c>
      <c r="B12" s="44"/>
      <c r="C12" s="44"/>
      <c r="D12" s="63">
        <v>-21.93</v>
      </c>
      <c r="E12" s="40"/>
      <c r="F12" s="5" t="s">
        <v>129</v>
      </c>
      <c r="G12" s="40" t="s">
        <v>342</v>
      </c>
      <c r="H12" s="44"/>
    </row>
    <row r="13" spans="1:12" x14ac:dyDescent="0.25">
      <c r="A13" s="43">
        <v>41513</v>
      </c>
      <c r="B13" s="44"/>
      <c r="C13" s="44"/>
      <c r="D13" s="63">
        <v>-21.93</v>
      </c>
      <c r="E13" s="40"/>
      <c r="F13" s="5" t="s">
        <v>129</v>
      </c>
      <c r="G13" s="40" t="s">
        <v>342</v>
      </c>
      <c r="H13" s="44"/>
    </row>
    <row r="14" spans="1:12" x14ac:dyDescent="0.25">
      <c r="A14" s="43">
        <v>41543</v>
      </c>
      <c r="B14" s="44"/>
      <c r="C14" s="44"/>
      <c r="D14" s="63">
        <v>-10.68</v>
      </c>
      <c r="E14" s="40"/>
      <c r="F14" s="5" t="s">
        <v>129</v>
      </c>
      <c r="G14" s="40" t="s">
        <v>342</v>
      </c>
      <c r="H14" s="44"/>
    </row>
    <row r="15" spans="1:12" x14ac:dyDescent="0.25">
      <c r="A15" s="43">
        <v>41548</v>
      </c>
      <c r="B15" s="44"/>
      <c r="C15" s="44"/>
      <c r="D15" s="63">
        <v>-67.64</v>
      </c>
      <c r="E15" s="40"/>
      <c r="F15" s="5" t="s">
        <v>129</v>
      </c>
      <c r="G15" s="40" t="s">
        <v>474</v>
      </c>
      <c r="H15" s="44"/>
    </row>
    <row r="16" spans="1:12" x14ac:dyDescent="0.25">
      <c r="A16" s="43">
        <v>41565</v>
      </c>
      <c r="B16" s="44"/>
      <c r="C16" s="44"/>
      <c r="D16" s="63">
        <v>-59.9</v>
      </c>
      <c r="E16" s="40"/>
      <c r="F16" s="5" t="s">
        <v>129</v>
      </c>
      <c r="G16" s="40" t="s">
        <v>618</v>
      </c>
      <c r="H16" s="44"/>
    </row>
    <row r="17" spans="1:12" x14ac:dyDescent="0.25">
      <c r="A17" s="43">
        <v>41571</v>
      </c>
      <c r="B17" s="44"/>
      <c r="C17" s="44"/>
      <c r="D17" s="63">
        <v>-10.68</v>
      </c>
      <c r="E17" s="40"/>
      <c r="F17" s="5" t="s">
        <v>129</v>
      </c>
      <c r="G17" s="40" t="s">
        <v>342</v>
      </c>
      <c r="H17" s="44"/>
    </row>
    <row r="18" spans="1:12" x14ac:dyDescent="0.25">
      <c r="A18" s="43">
        <v>41604</v>
      </c>
      <c r="B18" s="44"/>
      <c r="C18" s="44"/>
      <c r="D18" s="63">
        <v>-10.68</v>
      </c>
      <c r="E18" s="40"/>
      <c r="F18" s="5" t="s">
        <v>129</v>
      </c>
      <c r="G18" s="40" t="s">
        <v>342</v>
      </c>
      <c r="H18" s="44"/>
    </row>
    <row r="19" spans="1:12" x14ac:dyDescent="0.25">
      <c r="A19" s="43">
        <v>41607</v>
      </c>
      <c r="B19" s="44"/>
      <c r="C19" s="44"/>
      <c r="D19" s="63">
        <v>-15.5</v>
      </c>
      <c r="E19" s="40"/>
      <c r="F19" s="5" t="s">
        <v>129</v>
      </c>
      <c r="G19" s="40" t="s">
        <v>18</v>
      </c>
      <c r="H19" s="44"/>
    </row>
    <row r="20" spans="1:12" x14ac:dyDescent="0.25">
      <c r="A20" s="43">
        <v>41612</v>
      </c>
      <c r="B20" s="44"/>
      <c r="C20" s="44"/>
      <c r="D20" s="63">
        <v>-136.99</v>
      </c>
      <c r="E20" s="40"/>
      <c r="F20" s="5" t="s">
        <v>129</v>
      </c>
      <c r="G20" s="40" t="s">
        <v>622</v>
      </c>
      <c r="H20" s="44"/>
    </row>
    <row r="21" spans="1:12" x14ac:dyDescent="0.25">
      <c r="A21" s="43">
        <v>41628</v>
      </c>
      <c r="B21" s="44"/>
      <c r="C21" s="44"/>
      <c r="D21" s="63">
        <v>-80</v>
      </c>
      <c r="E21" s="40"/>
      <c r="F21" s="5" t="s">
        <v>129</v>
      </c>
      <c r="G21" s="40" t="s">
        <v>626</v>
      </c>
      <c r="H21" s="44"/>
    </row>
    <row r="22" spans="1:12" x14ac:dyDescent="0.25">
      <c r="A22" s="43">
        <v>41628</v>
      </c>
      <c r="B22" s="44"/>
      <c r="C22" s="44"/>
      <c r="D22" s="63">
        <v>-15.5</v>
      </c>
      <c r="E22" s="40"/>
      <c r="F22" s="5" t="s">
        <v>129</v>
      </c>
      <c r="G22" s="40" t="s">
        <v>18</v>
      </c>
      <c r="H22" s="44"/>
    </row>
    <row r="23" spans="1:12" x14ac:dyDescent="0.25">
      <c r="A23" s="43">
        <v>41631</v>
      </c>
      <c r="B23" s="44"/>
      <c r="C23" s="44"/>
      <c r="D23" s="63">
        <v>-10.68</v>
      </c>
      <c r="E23" s="40"/>
      <c r="F23" s="5" t="s">
        <v>129</v>
      </c>
      <c r="G23" s="40" t="s">
        <v>342</v>
      </c>
      <c r="H23" s="44"/>
    </row>
    <row r="24" spans="1:12" x14ac:dyDescent="0.25">
      <c r="A24" s="43">
        <v>41276</v>
      </c>
      <c r="B24" s="44"/>
      <c r="C24" s="44"/>
      <c r="D24" s="64">
        <v>10</v>
      </c>
      <c r="E24" s="40"/>
      <c r="F24" s="5" t="s">
        <v>130</v>
      </c>
      <c r="G24" s="40" t="s">
        <v>325</v>
      </c>
      <c r="H24" s="44"/>
      <c r="L24" s="17">
        <f>SUM(D24:D107)</f>
        <v>24223.190000000002</v>
      </c>
    </row>
    <row r="25" spans="1:12" x14ac:dyDescent="0.25">
      <c r="A25" s="43">
        <v>41276</v>
      </c>
      <c r="B25" s="44"/>
      <c r="C25" s="44"/>
      <c r="D25" s="64">
        <v>25</v>
      </c>
      <c r="E25" s="40"/>
      <c r="F25" s="5" t="s">
        <v>130</v>
      </c>
      <c r="G25" s="40" t="s">
        <v>573</v>
      </c>
      <c r="H25" s="44"/>
    </row>
    <row r="26" spans="1:12" x14ac:dyDescent="0.25">
      <c r="A26" s="43">
        <v>41276</v>
      </c>
      <c r="B26" s="44"/>
      <c r="C26" s="44"/>
      <c r="D26" s="64">
        <v>150</v>
      </c>
      <c r="E26" s="40"/>
      <c r="F26" s="5" t="s">
        <v>130</v>
      </c>
      <c r="G26" s="40" t="s">
        <v>506</v>
      </c>
      <c r="H26" s="44"/>
      <c r="K26" s="17"/>
    </row>
    <row r="27" spans="1:12" x14ac:dyDescent="0.25">
      <c r="A27" s="43">
        <v>41278</v>
      </c>
      <c r="B27" s="44"/>
      <c r="C27" s="44"/>
      <c r="D27" s="64">
        <v>100</v>
      </c>
      <c r="E27" s="40"/>
      <c r="F27" s="5" t="s">
        <v>130</v>
      </c>
      <c r="G27" s="40" t="s">
        <v>574</v>
      </c>
      <c r="H27" s="44"/>
    </row>
    <row r="28" spans="1:12" x14ac:dyDescent="0.25">
      <c r="A28" s="43">
        <v>41285</v>
      </c>
      <c r="B28" s="44"/>
      <c r="C28" s="44"/>
      <c r="D28" s="64">
        <v>50</v>
      </c>
      <c r="E28" s="40"/>
      <c r="F28" s="5" t="s">
        <v>130</v>
      </c>
      <c r="G28" s="40" t="s">
        <v>576</v>
      </c>
      <c r="H28" s="44"/>
    </row>
    <row r="29" spans="1:12" x14ac:dyDescent="0.25">
      <c r="A29" s="43">
        <v>41285</v>
      </c>
      <c r="B29" s="44"/>
      <c r="C29" s="44"/>
      <c r="D29" s="64">
        <v>500</v>
      </c>
      <c r="E29" s="40"/>
      <c r="F29" s="5" t="s">
        <v>130</v>
      </c>
      <c r="G29" s="40" t="s">
        <v>577</v>
      </c>
      <c r="H29" s="44"/>
    </row>
    <row r="30" spans="1:12" x14ac:dyDescent="0.25">
      <c r="A30" s="43">
        <v>41289</v>
      </c>
      <c r="B30" s="44"/>
      <c r="C30" s="44"/>
      <c r="D30" s="64">
        <v>50</v>
      </c>
      <c r="E30" s="40"/>
      <c r="F30" s="5" t="s">
        <v>130</v>
      </c>
      <c r="G30" s="40" t="s">
        <v>579</v>
      </c>
      <c r="H30" s="44"/>
    </row>
    <row r="31" spans="1:12" x14ac:dyDescent="0.25">
      <c r="A31" s="43">
        <v>41289</v>
      </c>
      <c r="B31" s="44"/>
      <c r="C31" s="44"/>
      <c r="D31" s="64">
        <v>50</v>
      </c>
      <c r="E31" s="40"/>
      <c r="F31" s="5" t="s">
        <v>130</v>
      </c>
      <c r="G31" s="40" t="s">
        <v>580</v>
      </c>
      <c r="H31" s="44"/>
    </row>
    <row r="32" spans="1:12" x14ac:dyDescent="0.25">
      <c r="A32" s="43">
        <v>41295</v>
      </c>
      <c r="B32" s="44"/>
      <c r="C32" s="44"/>
      <c r="D32" s="64">
        <v>10</v>
      </c>
      <c r="E32" s="40"/>
      <c r="F32" s="5" t="s">
        <v>130</v>
      </c>
      <c r="G32" s="40" t="s">
        <v>455</v>
      </c>
      <c r="H32" s="44"/>
    </row>
    <row r="33" spans="1:8" x14ac:dyDescent="0.25">
      <c r="A33" s="43">
        <v>41295</v>
      </c>
      <c r="B33" s="44"/>
      <c r="C33" s="44"/>
      <c r="D33" s="64">
        <v>35</v>
      </c>
      <c r="E33" s="40"/>
      <c r="F33" s="5" t="s">
        <v>130</v>
      </c>
      <c r="G33" s="40" t="s">
        <v>249</v>
      </c>
      <c r="H33" s="44"/>
    </row>
    <row r="34" spans="1:8" x14ac:dyDescent="0.25">
      <c r="A34" s="43">
        <v>41302</v>
      </c>
      <c r="B34" s="44"/>
      <c r="C34" s="44"/>
      <c r="D34" s="64">
        <v>30</v>
      </c>
      <c r="E34" s="40"/>
      <c r="F34" s="5" t="s">
        <v>130</v>
      </c>
      <c r="G34" s="40" t="s">
        <v>570</v>
      </c>
      <c r="H34" s="44"/>
    </row>
    <row r="35" spans="1:8" x14ac:dyDescent="0.25">
      <c r="A35" s="43">
        <v>41302</v>
      </c>
      <c r="B35" s="44"/>
      <c r="C35" s="44"/>
      <c r="D35" s="64">
        <v>50</v>
      </c>
      <c r="E35" s="40"/>
      <c r="F35" s="5" t="s">
        <v>130</v>
      </c>
      <c r="G35" s="40" t="s">
        <v>505</v>
      </c>
      <c r="H35" s="44"/>
    </row>
    <row r="36" spans="1:8" x14ac:dyDescent="0.25">
      <c r="A36" s="43">
        <v>41305</v>
      </c>
      <c r="B36" s="44"/>
      <c r="C36" s="44"/>
      <c r="D36" s="64">
        <v>10</v>
      </c>
      <c r="E36" s="40"/>
      <c r="F36" s="5" t="s">
        <v>130</v>
      </c>
      <c r="G36" s="40" t="s">
        <v>315</v>
      </c>
      <c r="H36" s="44"/>
    </row>
    <row r="37" spans="1:8" x14ac:dyDescent="0.25">
      <c r="A37" s="43">
        <v>41306</v>
      </c>
      <c r="B37" s="44"/>
      <c r="C37" s="44"/>
      <c r="D37" s="64">
        <v>10</v>
      </c>
      <c r="E37" s="40"/>
      <c r="F37" s="5" t="s">
        <v>130</v>
      </c>
      <c r="G37" s="40" t="s">
        <v>325</v>
      </c>
      <c r="H37" s="44"/>
    </row>
    <row r="38" spans="1:8" x14ac:dyDescent="0.25">
      <c r="A38" s="43">
        <v>41306</v>
      </c>
      <c r="B38" s="44"/>
      <c r="C38" s="44"/>
      <c r="D38" s="64">
        <v>420</v>
      </c>
      <c r="E38" s="40"/>
      <c r="F38" s="5" t="s">
        <v>130</v>
      </c>
      <c r="G38" s="40" t="s">
        <v>581</v>
      </c>
      <c r="H38" s="44"/>
    </row>
    <row r="39" spans="1:8" x14ac:dyDescent="0.25">
      <c r="A39" s="43">
        <v>41323</v>
      </c>
      <c r="B39" s="44"/>
      <c r="C39" s="44"/>
      <c r="D39" s="64">
        <v>50</v>
      </c>
      <c r="E39" s="40"/>
      <c r="F39" s="5" t="s">
        <v>130</v>
      </c>
      <c r="G39" s="40" t="s">
        <v>500</v>
      </c>
      <c r="H39" s="44"/>
    </row>
    <row r="40" spans="1:8" x14ac:dyDescent="0.25">
      <c r="A40" s="43">
        <v>41326</v>
      </c>
      <c r="B40" s="44"/>
      <c r="C40" s="44"/>
      <c r="D40" s="64">
        <v>10</v>
      </c>
      <c r="E40" s="40"/>
      <c r="F40" s="5" t="s">
        <v>130</v>
      </c>
      <c r="G40" s="40" t="s">
        <v>455</v>
      </c>
      <c r="H40" s="44"/>
    </row>
    <row r="41" spans="1:8" x14ac:dyDescent="0.25">
      <c r="A41" s="43">
        <v>41330</v>
      </c>
      <c r="B41" s="44"/>
      <c r="C41" s="44"/>
      <c r="D41" s="64">
        <v>15</v>
      </c>
      <c r="E41" s="40"/>
      <c r="F41" s="5" t="s">
        <v>130</v>
      </c>
      <c r="G41" s="40" t="s">
        <v>584</v>
      </c>
      <c r="H41" s="44"/>
    </row>
    <row r="42" spans="1:8" x14ac:dyDescent="0.25">
      <c r="A42" s="43">
        <v>41330</v>
      </c>
      <c r="B42" s="44"/>
      <c r="C42" s="44"/>
      <c r="D42" s="64">
        <v>60</v>
      </c>
      <c r="E42" s="40"/>
      <c r="F42" s="5" t="s">
        <v>130</v>
      </c>
      <c r="G42" s="40" t="s">
        <v>523</v>
      </c>
      <c r="H42" s="44"/>
    </row>
    <row r="43" spans="1:8" x14ac:dyDescent="0.25">
      <c r="A43" s="43">
        <v>41331</v>
      </c>
      <c r="B43" s="44"/>
      <c r="C43" s="44"/>
      <c r="D43" s="64">
        <v>1728.47</v>
      </c>
      <c r="E43" s="40"/>
      <c r="F43" s="5" t="s">
        <v>130</v>
      </c>
      <c r="G43" s="40" t="s">
        <v>585</v>
      </c>
      <c r="H43" s="44"/>
    </row>
    <row r="44" spans="1:8" x14ac:dyDescent="0.25">
      <c r="A44" s="43">
        <v>41331</v>
      </c>
      <c r="B44" s="44"/>
      <c r="C44" s="44"/>
      <c r="D44" s="64">
        <v>2500</v>
      </c>
      <c r="E44" s="40"/>
      <c r="F44" s="5" t="s">
        <v>130</v>
      </c>
      <c r="G44" s="40" t="s">
        <v>200</v>
      </c>
      <c r="H44" s="44"/>
    </row>
    <row r="45" spans="1:8" x14ac:dyDescent="0.25">
      <c r="A45" s="43">
        <v>41332</v>
      </c>
      <c r="B45" s="44"/>
      <c r="C45" s="44"/>
      <c r="D45" s="64">
        <v>45</v>
      </c>
      <c r="E45" s="40"/>
      <c r="F45" s="5" t="s">
        <v>130</v>
      </c>
      <c r="G45" s="40" t="s">
        <v>588</v>
      </c>
      <c r="H45" s="44"/>
    </row>
    <row r="46" spans="1:8" x14ac:dyDescent="0.25">
      <c r="A46" s="43">
        <v>41333</v>
      </c>
      <c r="B46" s="44"/>
      <c r="C46" s="44"/>
      <c r="D46" s="64">
        <v>10</v>
      </c>
      <c r="E46" s="40"/>
      <c r="F46" s="5" t="s">
        <v>130</v>
      </c>
      <c r="G46" s="40" t="s">
        <v>325</v>
      </c>
      <c r="H46" s="44"/>
    </row>
    <row r="47" spans="1:8" x14ac:dyDescent="0.25">
      <c r="A47" s="43">
        <v>41334</v>
      </c>
      <c r="B47" s="44"/>
      <c r="C47" s="44"/>
      <c r="D47" s="64">
        <v>10</v>
      </c>
      <c r="E47" s="40"/>
      <c r="F47" s="5" t="s">
        <v>130</v>
      </c>
      <c r="G47" s="40" t="s">
        <v>315</v>
      </c>
      <c r="H47" s="44"/>
    </row>
    <row r="48" spans="1:8" x14ac:dyDescent="0.25">
      <c r="A48" s="43">
        <v>41337</v>
      </c>
      <c r="B48" s="44"/>
      <c r="C48" s="44"/>
      <c r="D48" s="64">
        <v>521.5</v>
      </c>
      <c r="E48" s="40"/>
      <c r="F48" s="5" t="s">
        <v>130</v>
      </c>
      <c r="G48" s="40" t="s">
        <v>530</v>
      </c>
      <c r="H48" s="44"/>
    </row>
    <row r="49" spans="1:8" x14ac:dyDescent="0.25">
      <c r="A49" s="43">
        <v>41353</v>
      </c>
      <c r="B49" s="44"/>
      <c r="C49" s="44"/>
      <c r="D49" s="64">
        <v>500</v>
      </c>
      <c r="E49" s="40"/>
      <c r="F49" s="5" t="s">
        <v>130</v>
      </c>
      <c r="G49" s="40" t="s">
        <v>244</v>
      </c>
      <c r="H49" s="44"/>
    </row>
    <row r="50" spans="1:8" x14ac:dyDescent="0.25">
      <c r="A50" s="43">
        <v>41354</v>
      </c>
      <c r="B50" s="44"/>
      <c r="C50" s="44"/>
      <c r="D50" s="64">
        <v>10</v>
      </c>
      <c r="E50" s="40"/>
      <c r="F50" s="5" t="s">
        <v>130</v>
      </c>
      <c r="G50" s="40" t="s">
        <v>455</v>
      </c>
      <c r="H50" s="44"/>
    </row>
    <row r="51" spans="1:8" x14ac:dyDescent="0.25">
      <c r="A51" s="43">
        <v>41366</v>
      </c>
      <c r="B51" s="44"/>
      <c r="C51" s="44"/>
      <c r="D51" s="64">
        <v>10</v>
      </c>
      <c r="E51" s="40"/>
      <c r="F51" s="5" t="s">
        <v>130</v>
      </c>
      <c r="G51" s="40" t="s">
        <v>315</v>
      </c>
      <c r="H51" s="44"/>
    </row>
    <row r="52" spans="1:8" x14ac:dyDescent="0.25">
      <c r="A52" s="43">
        <v>41366</v>
      </c>
      <c r="B52" s="44"/>
      <c r="C52" s="44"/>
      <c r="D52" s="64">
        <v>10</v>
      </c>
      <c r="E52" s="40"/>
      <c r="F52" s="5" t="s">
        <v>130</v>
      </c>
      <c r="G52" s="40" t="s">
        <v>325</v>
      </c>
      <c r="H52" s="44"/>
    </row>
    <row r="53" spans="1:8" x14ac:dyDescent="0.25">
      <c r="A53" s="43">
        <v>41374</v>
      </c>
      <c r="B53" s="44"/>
      <c r="C53" s="44"/>
      <c r="D53" s="64">
        <v>401.6</v>
      </c>
      <c r="E53" s="40"/>
      <c r="F53" s="5" t="s">
        <v>130</v>
      </c>
      <c r="G53" s="40" t="s">
        <v>594</v>
      </c>
      <c r="H53" s="44"/>
    </row>
    <row r="54" spans="1:8" x14ac:dyDescent="0.25">
      <c r="A54" s="43">
        <v>41376</v>
      </c>
      <c r="B54" s="44"/>
      <c r="C54" s="44"/>
      <c r="D54" s="64">
        <v>341.02</v>
      </c>
      <c r="E54" s="40"/>
      <c r="F54" s="5" t="s">
        <v>130</v>
      </c>
      <c r="G54" s="40" t="s">
        <v>595</v>
      </c>
      <c r="H54" s="44"/>
    </row>
    <row r="55" spans="1:8" x14ac:dyDescent="0.25">
      <c r="A55" s="43">
        <v>41386</v>
      </c>
      <c r="B55" s="44"/>
      <c r="C55" s="44"/>
      <c r="D55" s="64">
        <v>10</v>
      </c>
      <c r="E55" s="40"/>
      <c r="F55" s="5" t="s">
        <v>130</v>
      </c>
      <c r="G55" s="40" t="s">
        <v>455</v>
      </c>
      <c r="H55" s="44"/>
    </row>
    <row r="56" spans="1:8" x14ac:dyDescent="0.25">
      <c r="A56" s="43">
        <v>41394</v>
      </c>
      <c r="B56" s="44"/>
      <c r="C56" s="44"/>
      <c r="D56" s="64">
        <v>10</v>
      </c>
      <c r="E56" s="40"/>
      <c r="F56" s="5" t="s">
        <v>130</v>
      </c>
      <c r="G56" s="40" t="s">
        <v>315</v>
      </c>
      <c r="H56" s="44"/>
    </row>
    <row r="57" spans="1:8" x14ac:dyDescent="0.25">
      <c r="A57" s="43">
        <v>41396</v>
      </c>
      <c r="B57" s="44"/>
      <c r="C57" s="44"/>
      <c r="D57" s="64">
        <v>10</v>
      </c>
      <c r="E57" s="40"/>
      <c r="F57" s="5" t="s">
        <v>130</v>
      </c>
      <c r="G57" s="40" t="s">
        <v>325</v>
      </c>
      <c r="H57" s="44"/>
    </row>
    <row r="58" spans="1:8" x14ac:dyDescent="0.25">
      <c r="A58" s="43">
        <v>41409</v>
      </c>
      <c r="B58" s="44"/>
      <c r="C58" s="44"/>
      <c r="D58" s="64">
        <v>37</v>
      </c>
      <c r="E58" s="40"/>
      <c r="F58" s="5" t="s">
        <v>130</v>
      </c>
      <c r="G58" s="40" t="s">
        <v>599</v>
      </c>
      <c r="H58" s="44"/>
    </row>
    <row r="59" spans="1:8" x14ac:dyDescent="0.25">
      <c r="A59" s="43">
        <v>41415</v>
      </c>
      <c r="B59" s="44"/>
      <c r="C59" s="44"/>
      <c r="D59" s="64">
        <v>10</v>
      </c>
      <c r="E59" s="40"/>
      <c r="F59" s="5" t="s">
        <v>130</v>
      </c>
      <c r="G59" s="40" t="s">
        <v>455</v>
      </c>
      <c r="H59" s="44"/>
    </row>
    <row r="60" spans="1:8" x14ac:dyDescent="0.25">
      <c r="A60" s="43">
        <v>41416</v>
      </c>
      <c r="B60" s="44"/>
      <c r="C60" s="44"/>
      <c r="D60" s="64">
        <v>500</v>
      </c>
      <c r="E60" s="40"/>
      <c r="F60" s="5" t="s">
        <v>130</v>
      </c>
      <c r="G60" s="40" t="s">
        <v>315</v>
      </c>
      <c r="H60" s="44"/>
    </row>
    <row r="61" spans="1:8" x14ac:dyDescent="0.25">
      <c r="A61" s="43">
        <v>41425</v>
      </c>
      <c r="B61" s="44"/>
      <c r="C61" s="44"/>
      <c r="D61" s="64">
        <v>10</v>
      </c>
      <c r="E61" s="40"/>
      <c r="F61" s="5" t="s">
        <v>130</v>
      </c>
      <c r="G61" s="40" t="s">
        <v>315</v>
      </c>
      <c r="H61" s="44"/>
    </row>
    <row r="62" spans="1:8" x14ac:dyDescent="0.25">
      <c r="A62" s="43">
        <v>41428</v>
      </c>
      <c r="B62" s="44"/>
      <c r="C62" s="44"/>
      <c r="D62" s="64">
        <v>10</v>
      </c>
      <c r="E62" s="40"/>
      <c r="F62" s="5" t="s">
        <v>130</v>
      </c>
      <c r="G62" s="40" t="s">
        <v>325</v>
      </c>
      <c r="H62" s="44"/>
    </row>
    <row r="63" spans="1:8" x14ac:dyDescent="0.25">
      <c r="A63" s="43">
        <v>41428</v>
      </c>
      <c r="B63" s="44"/>
      <c r="C63" s="44"/>
      <c r="D63" s="64">
        <v>15</v>
      </c>
      <c r="E63" s="40"/>
      <c r="F63" s="5" t="s">
        <v>130</v>
      </c>
      <c r="G63" s="40" t="s">
        <v>584</v>
      </c>
      <c r="H63" s="44"/>
    </row>
    <row r="64" spans="1:8" x14ac:dyDescent="0.25">
      <c r="A64" s="43">
        <v>41446</v>
      </c>
      <c r="B64" s="44"/>
      <c r="C64" s="44"/>
      <c r="D64" s="64">
        <v>10</v>
      </c>
      <c r="E64" s="40"/>
      <c r="F64" s="5" t="s">
        <v>130</v>
      </c>
      <c r="G64" s="40" t="s">
        <v>455</v>
      </c>
      <c r="H64" s="44"/>
    </row>
    <row r="65" spans="1:8" x14ac:dyDescent="0.25">
      <c r="A65" s="43">
        <v>41449</v>
      </c>
      <c r="B65" s="44"/>
      <c r="C65" s="44"/>
      <c r="D65" s="64">
        <v>25</v>
      </c>
      <c r="E65" s="40"/>
      <c r="F65" s="5" t="s">
        <v>130</v>
      </c>
      <c r="G65" s="40" t="s">
        <v>601</v>
      </c>
      <c r="H65" s="44"/>
    </row>
    <row r="66" spans="1:8" x14ac:dyDescent="0.25">
      <c r="A66" s="43">
        <v>41449</v>
      </c>
      <c r="B66" s="44"/>
      <c r="C66" s="44"/>
      <c r="D66" s="64">
        <v>500</v>
      </c>
      <c r="E66" s="40"/>
      <c r="F66" s="5" t="s">
        <v>130</v>
      </c>
      <c r="G66" s="40" t="s">
        <v>600</v>
      </c>
      <c r="H66" s="44"/>
    </row>
    <row r="67" spans="1:8" x14ac:dyDescent="0.25">
      <c r="A67" s="43">
        <v>41456</v>
      </c>
      <c r="B67" s="44"/>
      <c r="C67" s="44"/>
      <c r="D67" s="64">
        <v>10</v>
      </c>
      <c r="E67" s="40"/>
      <c r="F67" s="5" t="s">
        <v>130</v>
      </c>
      <c r="G67" s="40" t="s">
        <v>315</v>
      </c>
      <c r="H67" s="44"/>
    </row>
    <row r="68" spans="1:8" x14ac:dyDescent="0.25">
      <c r="A68" s="43">
        <v>41456</v>
      </c>
      <c r="B68" s="44"/>
      <c r="C68" s="44"/>
      <c r="D68" s="64">
        <v>10</v>
      </c>
      <c r="E68" s="40"/>
      <c r="F68" s="5" t="s">
        <v>130</v>
      </c>
      <c r="G68" s="40" t="s">
        <v>325</v>
      </c>
      <c r="H68" s="44"/>
    </row>
    <row r="69" spans="1:8" x14ac:dyDescent="0.25">
      <c r="A69" s="43">
        <v>41463</v>
      </c>
      <c r="B69" s="44"/>
      <c r="C69" s="44"/>
      <c r="D69" s="64">
        <v>400</v>
      </c>
      <c r="E69" s="40"/>
      <c r="F69" s="5" t="s">
        <v>607</v>
      </c>
      <c r="G69" s="40" t="s">
        <v>605</v>
      </c>
      <c r="H69" s="44"/>
    </row>
    <row r="70" spans="1:8" x14ac:dyDescent="0.25">
      <c r="A70" s="43">
        <v>41472</v>
      </c>
      <c r="B70" s="44"/>
      <c r="C70" s="44"/>
      <c r="D70" s="64">
        <v>538.6</v>
      </c>
      <c r="E70" s="40"/>
      <c r="F70" s="5" t="s">
        <v>130</v>
      </c>
      <c r="G70" s="40" t="s">
        <v>608</v>
      </c>
      <c r="H70" s="44"/>
    </row>
    <row r="71" spans="1:8" x14ac:dyDescent="0.25">
      <c r="A71" s="43">
        <v>41477</v>
      </c>
      <c r="B71" s="44"/>
      <c r="C71" s="44"/>
      <c r="D71" s="64">
        <v>10</v>
      </c>
      <c r="E71" s="40"/>
      <c r="F71" s="5" t="s">
        <v>130</v>
      </c>
      <c r="G71" s="40" t="s">
        <v>455</v>
      </c>
      <c r="H71" s="44"/>
    </row>
    <row r="72" spans="1:8" x14ac:dyDescent="0.25">
      <c r="A72" s="43">
        <v>41486</v>
      </c>
      <c r="B72" s="44"/>
      <c r="C72" s="44"/>
      <c r="D72" s="64">
        <v>10</v>
      </c>
      <c r="E72" s="40"/>
      <c r="F72" s="5" t="s">
        <v>130</v>
      </c>
      <c r="G72" s="40" t="s">
        <v>315</v>
      </c>
      <c r="H72" s="44"/>
    </row>
    <row r="73" spans="1:8" x14ac:dyDescent="0.25">
      <c r="A73" s="43">
        <v>41487</v>
      </c>
      <c r="B73" s="44"/>
      <c r="C73" s="44"/>
      <c r="D73" s="64">
        <v>10</v>
      </c>
      <c r="E73" s="40"/>
      <c r="F73" s="5" t="s">
        <v>130</v>
      </c>
      <c r="G73" s="40" t="s">
        <v>325</v>
      </c>
      <c r="H73" s="44"/>
    </row>
    <row r="74" spans="1:8" x14ac:dyDescent="0.25">
      <c r="A74" s="43">
        <v>41503</v>
      </c>
      <c r="B74" s="44"/>
      <c r="C74" s="44"/>
      <c r="D74" s="64">
        <v>250</v>
      </c>
      <c r="E74" s="40"/>
      <c r="F74" s="5" t="s">
        <v>130</v>
      </c>
      <c r="G74" s="40" t="s">
        <v>609</v>
      </c>
      <c r="H74" s="44"/>
    </row>
    <row r="75" spans="1:8" x14ac:dyDescent="0.25">
      <c r="A75" s="43">
        <v>41505</v>
      </c>
      <c r="B75" s="44"/>
      <c r="C75" s="44"/>
      <c r="D75" s="64">
        <v>250</v>
      </c>
      <c r="E75" s="40"/>
      <c r="F75" s="5" t="s">
        <v>130</v>
      </c>
      <c r="G75" s="40" t="s">
        <v>610</v>
      </c>
      <c r="H75" s="44"/>
    </row>
    <row r="76" spans="1:8" x14ac:dyDescent="0.25">
      <c r="A76" s="43">
        <v>41507</v>
      </c>
      <c r="B76" s="44"/>
      <c r="C76" s="44"/>
      <c r="D76" s="64">
        <v>10</v>
      </c>
      <c r="E76" s="40"/>
      <c r="F76" s="5" t="s">
        <v>130</v>
      </c>
      <c r="G76" s="40" t="s">
        <v>455</v>
      </c>
      <c r="H76" s="44"/>
    </row>
    <row r="77" spans="1:8" x14ac:dyDescent="0.25">
      <c r="A77" s="43">
        <v>41516</v>
      </c>
      <c r="B77" s="44"/>
      <c r="C77" s="44"/>
      <c r="D77" s="64">
        <v>15</v>
      </c>
      <c r="E77" s="40"/>
      <c r="F77" s="5" t="s">
        <v>130</v>
      </c>
      <c r="G77" s="40" t="s">
        <v>362</v>
      </c>
      <c r="H77" s="44"/>
    </row>
    <row r="78" spans="1:8" x14ac:dyDescent="0.25">
      <c r="A78" s="43">
        <v>41518</v>
      </c>
      <c r="B78" s="44"/>
      <c r="C78" s="44"/>
      <c r="D78" s="64">
        <v>10</v>
      </c>
      <c r="E78" s="40"/>
      <c r="F78" s="5" t="s">
        <v>130</v>
      </c>
      <c r="G78" s="40" t="s">
        <v>325</v>
      </c>
      <c r="H78" s="44"/>
    </row>
    <row r="79" spans="1:8" x14ac:dyDescent="0.25">
      <c r="A79" s="43">
        <v>41518</v>
      </c>
      <c r="B79" s="44"/>
      <c r="C79" s="44"/>
      <c r="D79" s="64">
        <v>10</v>
      </c>
      <c r="E79" s="40"/>
      <c r="F79" s="5" t="s">
        <v>130</v>
      </c>
      <c r="G79" s="40" t="s">
        <v>315</v>
      </c>
      <c r="H79" s="44"/>
    </row>
    <row r="80" spans="1:8" x14ac:dyDescent="0.25">
      <c r="A80" s="43">
        <v>41519</v>
      </c>
      <c r="B80" s="44"/>
      <c r="C80" s="44"/>
      <c r="D80" s="64">
        <v>200</v>
      </c>
      <c r="E80" s="40"/>
      <c r="F80" s="5" t="s">
        <v>130</v>
      </c>
      <c r="G80" s="40" t="s">
        <v>611</v>
      </c>
      <c r="H80" s="44"/>
    </row>
    <row r="81" spans="1:8" x14ac:dyDescent="0.25">
      <c r="A81" s="43">
        <v>41522</v>
      </c>
      <c r="B81" s="44"/>
      <c r="C81" s="44"/>
      <c r="D81" s="64">
        <v>25</v>
      </c>
      <c r="E81" s="40"/>
      <c r="F81" s="5" t="s">
        <v>130</v>
      </c>
      <c r="G81" s="40" t="s">
        <v>613</v>
      </c>
      <c r="H81" s="44"/>
    </row>
    <row r="82" spans="1:8" x14ac:dyDescent="0.25">
      <c r="A82" s="43">
        <v>41540</v>
      </c>
      <c r="B82" s="44"/>
      <c r="C82" s="44"/>
      <c r="D82" s="64">
        <v>10</v>
      </c>
      <c r="E82" s="40"/>
      <c r="F82" s="5" t="s">
        <v>130</v>
      </c>
      <c r="G82" s="40" t="s">
        <v>455</v>
      </c>
      <c r="H82" s="44"/>
    </row>
    <row r="83" spans="1:8" x14ac:dyDescent="0.25">
      <c r="A83" s="43">
        <v>41541</v>
      </c>
      <c r="B83" s="44"/>
      <c r="C83" s="44"/>
      <c r="D83" s="64">
        <v>10</v>
      </c>
      <c r="E83" s="40"/>
      <c r="F83" s="5" t="s">
        <v>130</v>
      </c>
      <c r="G83" s="40" t="s">
        <v>614</v>
      </c>
      <c r="H83" s="44"/>
    </row>
    <row r="84" spans="1:8" x14ac:dyDescent="0.25">
      <c r="A84" s="43">
        <v>41547</v>
      </c>
      <c r="B84" s="44"/>
      <c r="C84" s="44"/>
      <c r="D84" s="64">
        <v>10</v>
      </c>
      <c r="E84" s="40"/>
      <c r="F84" s="5" t="s">
        <v>130</v>
      </c>
      <c r="G84" s="40" t="s">
        <v>315</v>
      </c>
      <c r="H84" s="44"/>
    </row>
    <row r="85" spans="1:8" x14ac:dyDescent="0.25">
      <c r="A85" s="43">
        <v>41548</v>
      </c>
      <c r="B85" s="44"/>
      <c r="C85" s="44"/>
      <c r="D85" s="64">
        <v>10</v>
      </c>
      <c r="E85" s="40"/>
      <c r="F85" s="5" t="s">
        <v>130</v>
      </c>
      <c r="G85" s="40" t="s">
        <v>325</v>
      </c>
      <c r="H85" s="44"/>
    </row>
    <row r="86" spans="1:8" x14ac:dyDescent="0.25">
      <c r="A86" s="43">
        <v>41555</v>
      </c>
      <c r="B86" s="44"/>
      <c r="C86" s="44"/>
      <c r="D86" s="64">
        <v>8550</v>
      </c>
      <c r="E86" s="40"/>
      <c r="F86" s="5" t="s">
        <v>130</v>
      </c>
      <c r="G86" s="40" t="s">
        <v>530</v>
      </c>
      <c r="H86" s="44"/>
    </row>
    <row r="87" spans="1:8" x14ac:dyDescent="0.25">
      <c r="A87" s="43">
        <v>41562</v>
      </c>
      <c r="B87" s="44"/>
      <c r="C87" s="44"/>
      <c r="D87" s="64">
        <v>950</v>
      </c>
      <c r="E87" s="40"/>
      <c r="F87" s="5" t="s">
        <v>130</v>
      </c>
      <c r="G87" s="40" t="s">
        <v>530</v>
      </c>
      <c r="H87" s="44"/>
    </row>
    <row r="88" spans="1:8" x14ac:dyDescent="0.25">
      <c r="A88" s="43">
        <v>41565</v>
      </c>
      <c r="B88" s="44"/>
      <c r="C88" s="44"/>
      <c r="D88" s="64">
        <v>125</v>
      </c>
      <c r="E88" s="40"/>
      <c r="F88" s="5" t="s">
        <v>130</v>
      </c>
      <c r="G88" s="40" t="s">
        <v>617</v>
      </c>
      <c r="H88" s="44"/>
    </row>
    <row r="89" spans="1:8" x14ac:dyDescent="0.25">
      <c r="A89" s="43">
        <v>41568</v>
      </c>
      <c r="B89" s="44"/>
      <c r="C89" s="44"/>
      <c r="D89" s="64">
        <v>10</v>
      </c>
      <c r="E89" s="40"/>
      <c r="F89" s="5" t="s">
        <v>130</v>
      </c>
      <c r="G89" s="40" t="s">
        <v>455</v>
      </c>
      <c r="H89" s="44"/>
    </row>
    <row r="90" spans="1:8" x14ac:dyDescent="0.25">
      <c r="A90" s="43">
        <v>41578</v>
      </c>
      <c r="B90" s="44"/>
      <c r="C90" s="44"/>
      <c r="D90" s="64">
        <v>10</v>
      </c>
      <c r="E90" s="40"/>
      <c r="F90" s="5" t="s">
        <v>130</v>
      </c>
      <c r="G90" s="40" t="s">
        <v>315</v>
      </c>
      <c r="H90" s="44"/>
    </row>
    <row r="91" spans="1:8" x14ac:dyDescent="0.25">
      <c r="A91" s="43">
        <v>41579</v>
      </c>
      <c r="B91" s="44"/>
      <c r="C91" s="44"/>
      <c r="D91" s="64">
        <v>10</v>
      </c>
      <c r="E91" s="40"/>
      <c r="F91" s="5" t="s">
        <v>130</v>
      </c>
      <c r="G91" s="40" t="s">
        <v>325</v>
      </c>
      <c r="H91" s="44"/>
    </row>
    <row r="92" spans="1:8" x14ac:dyDescent="0.25">
      <c r="A92" s="43">
        <v>41596</v>
      </c>
      <c r="B92" s="44"/>
      <c r="C92" s="44"/>
      <c r="D92" s="64">
        <v>60</v>
      </c>
      <c r="E92" s="40"/>
      <c r="F92" s="5" t="s">
        <v>130</v>
      </c>
      <c r="G92" s="40" t="s">
        <v>570</v>
      </c>
      <c r="H92" s="44"/>
    </row>
    <row r="93" spans="1:8" x14ac:dyDescent="0.25">
      <c r="A93" s="43">
        <v>41599</v>
      </c>
      <c r="B93" s="44"/>
      <c r="C93" s="44"/>
      <c r="D93" s="64">
        <v>10</v>
      </c>
      <c r="E93" s="40"/>
      <c r="F93" s="5" t="s">
        <v>130</v>
      </c>
      <c r="G93" s="40" t="s">
        <v>455</v>
      </c>
      <c r="H93" s="44"/>
    </row>
    <row r="94" spans="1:8" x14ac:dyDescent="0.25">
      <c r="A94" s="43">
        <v>41603</v>
      </c>
      <c r="B94" s="44"/>
      <c r="C94" s="44"/>
      <c r="D94" s="64">
        <v>75</v>
      </c>
      <c r="E94" s="40"/>
      <c r="F94" s="5" t="s">
        <v>130</v>
      </c>
      <c r="G94" s="40" t="s">
        <v>620</v>
      </c>
      <c r="H94" s="44"/>
    </row>
    <row r="95" spans="1:8" x14ac:dyDescent="0.25">
      <c r="A95" s="43">
        <v>41610</v>
      </c>
      <c r="B95" s="44"/>
      <c r="C95" s="44"/>
      <c r="D95" s="64">
        <v>10</v>
      </c>
      <c r="E95" s="40"/>
      <c r="F95" s="5" t="s">
        <v>130</v>
      </c>
      <c r="G95" s="40" t="s">
        <v>325</v>
      </c>
      <c r="H95" s="44"/>
    </row>
    <row r="96" spans="1:8" x14ac:dyDescent="0.25">
      <c r="A96" s="43">
        <v>41610</v>
      </c>
      <c r="B96" s="44"/>
      <c r="C96" s="44"/>
      <c r="D96" s="64">
        <v>10</v>
      </c>
      <c r="E96" s="40"/>
      <c r="F96" s="5" t="s">
        <v>130</v>
      </c>
      <c r="G96" s="40" t="s">
        <v>315</v>
      </c>
      <c r="H96" s="44"/>
    </row>
    <row r="97" spans="1:12" x14ac:dyDescent="0.25">
      <c r="A97" s="43">
        <v>41625</v>
      </c>
      <c r="B97" s="44"/>
      <c r="C97" s="44"/>
      <c r="D97" s="64">
        <v>1500</v>
      </c>
      <c r="E97" s="40"/>
      <c r="F97" s="5" t="s">
        <v>130</v>
      </c>
      <c r="G97" s="40" t="s">
        <v>311</v>
      </c>
      <c r="H97" s="44"/>
    </row>
    <row r="98" spans="1:12" x14ac:dyDescent="0.25">
      <c r="A98" s="43">
        <v>41628</v>
      </c>
      <c r="B98" s="44"/>
      <c r="C98" s="44"/>
      <c r="D98" s="64">
        <v>100</v>
      </c>
      <c r="E98" s="40"/>
      <c r="F98" s="5" t="s">
        <v>130</v>
      </c>
      <c r="G98" s="40" t="s">
        <v>376</v>
      </c>
      <c r="H98" s="44"/>
    </row>
    <row r="99" spans="1:12" x14ac:dyDescent="0.25">
      <c r="A99" s="43">
        <v>41631</v>
      </c>
      <c r="B99" s="44"/>
      <c r="C99" s="44"/>
      <c r="D99" s="64">
        <v>10</v>
      </c>
      <c r="E99" s="40"/>
      <c r="F99" s="5" t="s">
        <v>130</v>
      </c>
      <c r="G99" s="40" t="s">
        <v>455</v>
      </c>
      <c r="H99" s="44"/>
    </row>
    <row r="100" spans="1:12" x14ac:dyDescent="0.25">
      <c r="A100" s="43">
        <v>41631</v>
      </c>
      <c r="B100" s="44"/>
      <c r="C100" s="44"/>
      <c r="D100" s="64">
        <v>25</v>
      </c>
      <c r="E100" s="40"/>
      <c r="F100" s="5" t="s">
        <v>130</v>
      </c>
      <c r="G100" s="40" t="s">
        <v>85</v>
      </c>
      <c r="H100" s="44"/>
    </row>
    <row r="101" spans="1:12" x14ac:dyDescent="0.25">
      <c r="A101" s="43">
        <v>41635</v>
      </c>
      <c r="B101" s="44"/>
      <c r="C101" s="44"/>
      <c r="D101" s="64">
        <v>150</v>
      </c>
      <c r="E101" s="40"/>
      <c r="F101" s="5" t="s">
        <v>130</v>
      </c>
      <c r="G101" s="40" t="s">
        <v>506</v>
      </c>
      <c r="H101" s="44"/>
    </row>
    <row r="102" spans="1:12" x14ac:dyDescent="0.25">
      <c r="A102" s="43">
        <v>41635</v>
      </c>
      <c r="B102" s="44"/>
      <c r="C102" s="44"/>
      <c r="D102" s="64">
        <v>500</v>
      </c>
      <c r="E102" s="40"/>
      <c r="F102" s="5" t="s">
        <v>130</v>
      </c>
      <c r="G102" s="40" t="s">
        <v>494</v>
      </c>
      <c r="H102" s="44"/>
    </row>
    <row r="103" spans="1:12" x14ac:dyDescent="0.25">
      <c r="A103" s="43">
        <v>41638</v>
      </c>
      <c r="B103" s="44"/>
      <c r="C103" s="44"/>
      <c r="D103" s="64">
        <v>365</v>
      </c>
      <c r="E103" s="40"/>
      <c r="F103" s="5" t="s">
        <v>130</v>
      </c>
      <c r="G103" s="40" t="s">
        <v>628</v>
      </c>
      <c r="H103" s="44"/>
    </row>
    <row r="104" spans="1:12" x14ac:dyDescent="0.25">
      <c r="A104" s="43">
        <v>41639</v>
      </c>
      <c r="B104" s="44"/>
      <c r="C104" s="44"/>
      <c r="D104" s="64">
        <v>10</v>
      </c>
      <c r="E104" s="40"/>
      <c r="F104" s="5" t="s">
        <v>130</v>
      </c>
      <c r="G104" s="40" t="s">
        <v>315</v>
      </c>
      <c r="H104" s="44"/>
    </row>
    <row r="105" spans="1:12" x14ac:dyDescent="0.25">
      <c r="A105" s="43">
        <v>41639</v>
      </c>
      <c r="B105" s="44"/>
      <c r="C105" s="44"/>
      <c r="D105" s="64">
        <v>50</v>
      </c>
      <c r="E105" s="40"/>
      <c r="F105" s="5" t="s">
        <v>130</v>
      </c>
      <c r="G105" s="40" t="s">
        <v>629</v>
      </c>
      <c r="H105" s="44"/>
    </row>
    <row r="106" spans="1:12" x14ac:dyDescent="0.25">
      <c r="A106" s="43">
        <v>74447</v>
      </c>
      <c r="B106" s="44"/>
      <c r="C106" s="44"/>
      <c r="D106" s="64">
        <v>25</v>
      </c>
      <c r="E106" s="40"/>
      <c r="F106" s="5" t="s">
        <v>130</v>
      </c>
      <c r="G106" s="40" t="s">
        <v>567</v>
      </c>
      <c r="H106" s="44"/>
    </row>
    <row r="107" spans="1:12" x14ac:dyDescent="0.25">
      <c r="A107" s="43">
        <v>74503</v>
      </c>
      <c r="B107" s="44"/>
      <c r="C107" s="44"/>
      <c r="D107" s="64">
        <v>1000</v>
      </c>
      <c r="E107" s="40"/>
      <c r="F107" s="5" t="s">
        <v>130</v>
      </c>
      <c r="G107" s="40" t="s">
        <v>627</v>
      </c>
      <c r="H107" s="44"/>
    </row>
    <row r="108" spans="1:12" x14ac:dyDescent="0.25">
      <c r="A108" s="43">
        <v>41344</v>
      </c>
      <c r="B108" s="44"/>
      <c r="C108" s="44"/>
      <c r="D108" s="40">
        <v>33.75</v>
      </c>
      <c r="E108" s="40"/>
      <c r="F108" s="5" t="s">
        <v>590</v>
      </c>
      <c r="G108" s="40" t="s">
        <v>592</v>
      </c>
      <c r="H108" s="44"/>
      <c r="K108" s="92"/>
      <c r="L108" s="88">
        <f>D108+D111</f>
        <v>333.75</v>
      </c>
    </row>
    <row r="109" spans="1:12" x14ac:dyDescent="0.25">
      <c r="A109" s="43">
        <v>41347</v>
      </c>
      <c r="B109" s="44"/>
      <c r="C109" s="44"/>
      <c r="D109" s="63">
        <v>-155</v>
      </c>
      <c r="E109" s="40"/>
      <c r="F109" s="5" t="s">
        <v>590</v>
      </c>
      <c r="G109" s="40" t="s">
        <v>591</v>
      </c>
      <c r="H109" s="44"/>
      <c r="K109" s="91">
        <f>D109+D110</f>
        <v>-3017.52</v>
      </c>
    </row>
    <row r="110" spans="1:12" x14ac:dyDescent="0.25">
      <c r="A110" s="43">
        <v>41391</v>
      </c>
      <c r="B110" s="44"/>
      <c r="C110" s="44"/>
      <c r="D110" s="63">
        <v>-2862.52</v>
      </c>
      <c r="E110" s="40"/>
      <c r="F110" s="5" t="s">
        <v>590</v>
      </c>
      <c r="G110" s="40" t="s">
        <v>543</v>
      </c>
      <c r="H110" s="44"/>
    </row>
    <row r="111" spans="1:12" x14ac:dyDescent="0.25">
      <c r="A111" s="43">
        <v>41416</v>
      </c>
      <c r="B111" s="44"/>
      <c r="C111" s="44"/>
      <c r="D111" s="64">
        <v>300</v>
      </c>
      <c r="E111" s="40"/>
      <c r="F111" s="5" t="s">
        <v>590</v>
      </c>
      <c r="G111" s="40" t="s">
        <v>543</v>
      </c>
      <c r="H111" s="44"/>
    </row>
    <row r="112" spans="1:12" x14ac:dyDescent="0.25">
      <c r="A112" s="43">
        <v>41275</v>
      </c>
      <c r="B112" s="44"/>
      <c r="C112" s="44"/>
      <c r="D112" s="63">
        <v>-357.36</v>
      </c>
      <c r="E112" s="40"/>
      <c r="F112" s="5" t="s">
        <v>134</v>
      </c>
      <c r="G112" s="40" t="s">
        <v>490</v>
      </c>
      <c r="H112" s="44"/>
      <c r="K112" s="90">
        <f>SUM(D112:D157)</f>
        <v>-28865.920000000002</v>
      </c>
    </row>
    <row r="113" spans="1:8" x14ac:dyDescent="0.25">
      <c r="A113" s="43">
        <v>41277</v>
      </c>
      <c r="B113" s="44"/>
      <c r="C113" s="44"/>
      <c r="D113" s="63">
        <v>-355.86</v>
      </c>
      <c r="E113" s="40"/>
      <c r="F113" s="5" t="s">
        <v>134</v>
      </c>
      <c r="G113" s="40" t="s">
        <v>490</v>
      </c>
      <c r="H113" s="44"/>
    </row>
    <row r="114" spans="1:8" x14ac:dyDescent="0.25">
      <c r="A114" s="43">
        <v>41279</v>
      </c>
      <c r="B114" s="44"/>
      <c r="C114" s="44"/>
      <c r="D114" s="63">
        <v>-360.73</v>
      </c>
      <c r="E114" s="40"/>
      <c r="F114" s="5" t="s">
        <v>575</v>
      </c>
      <c r="G114" s="40" t="s">
        <v>490</v>
      </c>
      <c r="H114" s="44"/>
    </row>
    <row r="115" spans="1:8" x14ac:dyDescent="0.25">
      <c r="A115" s="43">
        <v>41281</v>
      </c>
      <c r="B115" s="44"/>
      <c r="C115" s="44"/>
      <c r="D115" s="63">
        <v>-361.15</v>
      </c>
      <c r="E115" s="40"/>
      <c r="F115" s="5" t="s">
        <v>134</v>
      </c>
      <c r="G115" s="40" t="s">
        <v>490</v>
      </c>
      <c r="H115" s="44"/>
    </row>
    <row r="116" spans="1:8" x14ac:dyDescent="0.25">
      <c r="A116" s="43">
        <v>41282</v>
      </c>
      <c r="B116" s="44"/>
      <c r="C116" s="44"/>
      <c r="D116" s="63">
        <v>-359.96</v>
      </c>
      <c r="E116" s="40"/>
      <c r="F116" s="5" t="s">
        <v>134</v>
      </c>
      <c r="G116" s="40" t="s">
        <v>490</v>
      </c>
      <c r="H116" s="44"/>
    </row>
    <row r="117" spans="1:8" x14ac:dyDescent="0.25">
      <c r="A117" s="43">
        <v>41285</v>
      </c>
      <c r="B117" s="44"/>
      <c r="C117" s="44"/>
      <c r="D117" s="63">
        <v>-355.8</v>
      </c>
      <c r="E117" s="40"/>
      <c r="F117" s="5" t="s">
        <v>134</v>
      </c>
      <c r="G117" s="40" t="s">
        <v>514</v>
      </c>
      <c r="H117" s="44"/>
    </row>
    <row r="118" spans="1:8" x14ac:dyDescent="0.25">
      <c r="A118" s="43">
        <v>41289</v>
      </c>
      <c r="B118" s="44"/>
      <c r="C118" s="44"/>
      <c r="D118" s="63">
        <v>-350.36</v>
      </c>
      <c r="E118" s="40"/>
      <c r="F118" s="5" t="s">
        <v>134</v>
      </c>
      <c r="G118" s="40" t="s">
        <v>490</v>
      </c>
      <c r="H118" s="44"/>
    </row>
    <row r="119" spans="1:8" x14ac:dyDescent="0.25">
      <c r="A119" s="43">
        <v>41290</v>
      </c>
      <c r="B119" s="44"/>
      <c r="C119" s="44"/>
      <c r="D119" s="63">
        <v>-350.89</v>
      </c>
      <c r="E119" s="40"/>
      <c r="F119" s="5" t="s">
        <v>134</v>
      </c>
      <c r="G119" s="40" t="s">
        <v>490</v>
      </c>
      <c r="H119" s="44"/>
    </row>
    <row r="120" spans="1:8" x14ac:dyDescent="0.25">
      <c r="A120" s="43">
        <v>41291</v>
      </c>
      <c r="B120" s="44"/>
      <c r="C120" s="44"/>
      <c r="D120" s="63">
        <v>-351.84</v>
      </c>
      <c r="E120" s="40"/>
      <c r="F120" s="5" t="s">
        <v>134</v>
      </c>
      <c r="G120" s="40" t="s">
        <v>491</v>
      </c>
      <c r="H120" s="44"/>
    </row>
    <row r="121" spans="1:8" x14ac:dyDescent="0.25">
      <c r="A121" s="43">
        <v>41292</v>
      </c>
      <c r="B121" s="44"/>
      <c r="C121" s="44"/>
      <c r="D121" s="63">
        <v>-350.41</v>
      </c>
      <c r="E121" s="40"/>
      <c r="F121" s="5" t="s">
        <v>134</v>
      </c>
      <c r="G121" s="40" t="s">
        <v>490</v>
      </c>
      <c r="H121" s="44"/>
    </row>
    <row r="122" spans="1:8" x14ac:dyDescent="0.25">
      <c r="A122" s="43">
        <v>41293</v>
      </c>
      <c r="B122" s="44"/>
      <c r="C122" s="44"/>
      <c r="D122" s="63">
        <v>-350.08</v>
      </c>
      <c r="E122" s="40"/>
      <c r="F122" s="5" t="s">
        <v>134</v>
      </c>
      <c r="G122" s="40" t="s">
        <v>490</v>
      </c>
      <c r="H122" s="44"/>
    </row>
    <row r="123" spans="1:8" x14ac:dyDescent="0.25">
      <c r="A123" s="43">
        <v>41295</v>
      </c>
      <c r="B123" s="44"/>
      <c r="C123" s="44"/>
      <c r="D123" s="63">
        <v>-350.08</v>
      </c>
      <c r="E123" s="40"/>
      <c r="F123" s="5" t="s">
        <v>134</v>
      </c>
      <c r="G123" s="40" t="s">
        <v>490</v>
      </c>
      <c r="H123" s="44"/>
    </row>
    <row r="124" spans="1:8" x14ac:dyDescent="0.25">
      <c r="A124" s="43">
        <v>41300</v>
      </c>
      <c r="B124" s="44"/>
      <c r="C124" s="44"/>
      <c r="D124" s="63">
        <v>-344.99</v>
      </c>
      <c r="E124" s="40"/>
      <c r="F124" s="5" t="s">
        <v>134</v>
      </c>
      <c r="G124" s="40" t="s">
        <v>490</v>
      </c>
      <c r="H124" s="44"/>
    </row>
    <row r="125" spans="1:8" x14ac:dyDescent="0.25">
      <c r="A125" s="43">
        <v>41301</v>
      </c>
      <c r="B125" s="44"/>
      <c r="C125" s="44"/>
      <c r="D125" s="63">
        <v>-345.39</v>
      </c>
      <c r="E125" s="40"/>
      <c r="F125" s="5" t="s">
        <v>134</v>
      </c>
      <c r="G125" s="40" t="s">
        <v>490</v>
      </c>
      <c r="H125" s="44"/>
    </row>
    <row r="126" spans="1:8" x14ac:dyDescent="0.25">
      <c r="A126" s="43">
        <v>41342</v>
      </c>
      <c r="B126" s="44"/>
      <c r="C126" s="44"/>
      <c r="D126" s="63">
        <v>-363.33</v>
      </c>
      <c r="E126" s="40"/>
      <c r="F126" s="5" t="s">
        <v>134</v>
      </c>
      <c r="G126" s="40" t="s">
        <v>490</v>
      </c>
      <c r="H126" s="44"/>
    </row>
    <row r="127" spans="1:8" x14ac:dyDescent="0.25">
      <c r="A127" s="43">
        <v>41343</v>
      </c>
      <c r="B127" s="44"/>
      <c r="C127" s="44"/>
      <c r="D127" s="63">
        <v>-363.76</v>
      </c>
      <c r="E127" s="40"/>
      <c r="F127" s="5" t="s">
        <v>134</v>
      </c>
      <c r="G127" s="40" t="s">
        <v>490</v>
      </c>
      <c r="H127" s="44"/>
    </row>
    <row r="128" spans="1:8" x14ac:dyDescent="0.25">
      <c r="A128" s="43">
        <v>41344</v>
      </c>
      <c r="B128" s="44"/>
      <c r="C128" s="44"/>
      <c r="D128" s="63">
        <v>-363.76</v>
      </c>
      <c r="E128" s="40"/>
      <c r="F128" s="5" t="s">
        <v>134</v>
      </c>
      <c r="G128" s="40" t="s">
        <v>514</v>
      </c>
      <c r="H128" s="44"/>
    </row>
    <row r="129" spans="1:9" x14ac:dyDescent="0.25">
      <c r="A129" s="43">
        <v>41361</v>
      </c>
      <c r="B129" s="44"/>
      <c r="C129" s="44"/>
      <c r="D129" s="63">
        <v>-372.2</v>
      </c>
      <c r="E129" s="40"/>
      <c r="F129" s="5" t="s">
        <v>134</v>
      </c>
      <c r="G129" s="40" t="s">
        <v>490</v>
      </c>
      <c r="H129" s="44"/>
    </row>
    <row r="130" spans="1:9" x14ac:dyDescent="0.25">
      <c r="A130" s="43">
        <v>41365</v>
      </c>
      <c r="B130" s="44"/>
      <c r="C130" s="44"/>
      <c r="D130" s="63">
        <v>-370.29</v>
      </c>
      <c r="E130" s="40"/>
      <c r="F130" s="5" t="s">
        <v>134</v>
      </c>
      <c r="G130" s="40" t="s">
        <v>490</v>
      </c>
      <c r="H130" s="44"/>
    </row>
    <row r="131" spans="1:9" x14ac:dyDescent="0.25">
      <c r="A131" s="43">
        <v>41377</v>
      </c>
      <c r="B131" s="44"/>
      <c r="C131" s="44"/>
      <c r="D131" s="63">
        <v>-369.69</v>
      </c>
      <c r="E131" s="40"/>
      <c r="F131" s="5" t="s">
        <v>134</v>
      </c>
      <c r="G131" s="40" t="s">
        <v>514</v>
      </c>
      <c r="H131" s="44"/>
    </row>
    <row r="132" spans="1:9" x14ac:dyDescent="0.25">
      <c r="A132" s="43">
        <v>41380</v>
      </c>
      <c r="B132" s="44"/>
      <c r="C132" s="44"/>
      <c r="D132" s="63">
        <v>-368.91</v>
      </c>
      <c r="E132" s="40"/>
      <c r="F132" s="5" t="s">
        <v>134</v>
      </c>
      <c r="G132" s="40" t="s">
        <v>491</v>
      </c>
      <c r="H132" s="44"/>
    </row>
    <row r="133" spans="1:9" x14ac:dyDescent="0.25">
      <c r="A133" s="43">
        <v>41387</v>
      </c>
      <c r="B133" s="44"/>
      <c r="C133" s="44"/>
      <c r="D133" s="63">
        <v>-4474.34</v>
      </c>
      <c r="E133" s="40"/>
      <c r="F133" s="5" t="s">
        <v>134</v>
      </c>
      <c r="G133" s="40" t="s">
        <v>596</v>
      </c>
      <c r="H133" s="44"/>
      <c r="I133" t="s">
        <v>597</v>
      </c>
    </row>
    <row r="134" spans="1:9" x14ac:dyDescent="0.25">
      <c r="A134" s="43">
        <v>41395</v>
      </c>
      <c r="B134" s="44"/>
      <c r="C134" s="44"/>
      <c r="D134" s="63">
        <v>-370.24</v>
      </c>
      <c r="E134" s="40"/>
      <c r="F134" s="5" t="s">
        <v>134</v>
      </c>
      <c r="G134" s="40" t="s">
        <v>490</v>
      </c>
      <c r="H134" s="44"/>
    </row>
    <row r="135" spans="1:9" x14ac:dyDescent="0.25">
      <c r="A135" s="43">
        <v>41399</v>
      </c>
      <c r="B135" s="44"/>
      <c r="C135" s="44"/>
      <c r="D135" s="63">
        <v>-371.01</v>
      </c>
      <c r="E135" s="40"/>
      <c r="F135" s="5" t="s">
        <v>134</v>
      </c>
      <c r="G135" s="40" t="s">
        <v>490</v>
      </c>
      <c r="H135" s="44"/>
    </row>
    <row r="136" spans="1:9" x14ac:dyDescent="0.25">
      <c r="A136" s="43">
        <v>41404</v>
      </c>
      <c r="B136" s="44"/>
      <c r="C136" s="44"/>
      <c r="D136" s="63">
        <v>-370.4</v>
      </c>
      <c r="E136" s="40"/>
      <c r="F136" s="5" t="s">
        <v>134</v>
      </c>
      <c r="G136" s="40" t="s">
        <v>490</v>
      </c>
      <c r="H136" s="44"/>
    </row>
    <row r="137" spans="1:9" x14ac:dyDescent="0.25">
      <c r="A137" s="43">
        <v>41407</v>
      </c>
      <c r="B137" s="44"/>
      <c r="C137" s="44"/>
      <c r="D137" s="63">
        <v>-373.89</v>
      </c>
      <c r="E137" s="40"/>
      <c r="F137" s="5" t="s">
        <v>134</v>
      </c>
      <c r="G137" s="40" t="s">
        <v>490</v>
      </c>
      <c r="H137" s="44"/>
    </row>
    <row r="138" spans="1:9" x14ac:dyDescent="0.25">
      <c r="A138" s="43">
        <v>41407</v>
      </c>
      <c r="B138" s="44"/>
      <c r="C138" s="44"/>
      <c r="D138" s="63">
        <v>-186.95</v>
      </c>
      <c r="E138" s="40"/>
      <c r="F138" s="5" t="s">
        <v>134</v>
      </c>
      <c r="G138" s="40" t="s">
        <v>490</v>
      </c>
      <c r="H138" s="44"/>
    </row>
    <row r="139" spans="1:9" x14ac:dyDescent="0.25">
      <c r="A139" s="43">
        <v>41407</v>
      </c>
      <c r="B139" s="44"/>
      <c r="C139" s="44"/>
      <c r="D139" s="63">
        <v>373.89</v>
      </c>
      <c r="E139" s="40"/>
      <c r="F139" s="5" t="s">
        <v>134</v>
      </c>
      <c r="G139" s="40" t="s">
        <v>490</v>
      </c>
      <c r="H139" s="44"/>
    </row>
    <row r="140" spans="1:9" x14ac:dyDescent="0.25">
      <c r="A140" s="43">
        <v>41409</v>
      </c>
      <c r="B140" s="44"/>
      <c r="C140" s="44"/>
      <c r="D140" s="63">
        <v>-373.94</v>
      </c>
      <c r="E140" s="40"/>
      <c r="F140" s="5" t="s">
        <v>134</v>
      </c>
      <c r="G140" s="40" t="s">
        <v>490</v>
      </c>
      <c r="H140" s="44"/>
    </row>
    <row r="141" spans="1:9" x14ac:dyDescent="0.25">
      <c r="A141" s="43">
        <v>41424</v>
      </c>
      <c r="B141" s="44"/>
      <c r="C141" s="44"/>
      <c r="D141" s="63">
        <v>-366.85</v>
      </c>
      <c r="E141" s="40"/>
      <c r="F141" s="5" t="s">
        <v>134</v>
      </c>
      <c r="G141" s="40" t="s">
        <v>514</v>
      </c>
      <c r="H141" s="44"/>
    </row>
    <row r="142" spans="1:9" x14ac:dyDescent="0.25">
      <c r="A142" s="43">
        <v>41425</v>
      </c>
      <c r="B142" s="44"/>
      <c r="C142" s="44"/>
      <c r="D142" s="63">
        <v>-364.49</v>
      </c>
      <c r="E142" s="40"/>
      <c r="F142" s="5" t="s">
        <v>134</v>
      </c>
      <c r="G142" s="40" t="s">
        <v>490</v>
      </c>
      <c r="H142" s="44"/>
    </row>
    <row r="143" spans="1:9" x14ac:dyDescent="0.25">
      <c r="A143" s="43">
        <v>41434</v>
      </c>
      <c r="B143" s="44"/>
      <c r="C143" s="44"/>
      <c r="D143" s="63">
        <v>-359.22</v>
      </c>
      <c r="E143" s="40"/>
      <c r="F143" s="5" t="s">
        <v>575</v>
      </c>
      <c r="G143" s="40" t="s">
        <v>490</v>
      </c>
      <c r="H143" s="44"/>
    </row>
    <row r="144" spans="1:9" x14ac:dyDescent="0.25">
      <c r="A144" s="43">
        <v>41439</v>
      </c>
      <c r="B144" s="44"/>
      <c r="C144" s="44"/>
      <c r="D144" s="63">
        <v>-354.94</v>
      </c>
      <c r="E144" s="40"/>
      <c r="F144" s="5" t="s">
        <v>575</v>
      </c>
      <c r="G144" s="40" t="s">
        <v>491</v>
      </c>
      <c r="H144" s="44"/>
    </row>
    <row r="145" spans="1:14" x14ac:dyDescent="0.25">
      <c r="A145" s="43">
        <v>41442</v>
      </c>
      <c r="B145" s="44"/>
      <c r="C145" s="44"/>
      <c r="D145" s="63">
        <v>-354.72</v>
      </c>
      <c r="E145" s="40"/>
      <c r="F145" s="5" t="s">
        <v>134</v>
      </c>
      <c r="G145" s="40" t="s">
        <v>490</v>
      </c>
      <c r="H145" s="44"/>
    </row>
    <row r="146" spans="1:14" x14ac:dyDescent="0.25">
      <c r="A146" s="43">
        <v>41445</v>
      </c>
      <c r="B146" s="44"/>
      <c r="C146" s="44"/>
      <c r="D146" s="63">
        <v>-352.67</v>
      </c>
      <c r="E146" s="40"/>
      <c r="F146" s="5" t="s">
        <v>134</v>
      </c>
      <c r="G146" s="40" t="s">
        <v>490</v>
      </c>
      <c r="H146" s="44"/>
    </row>
    <row r="147" spans="1:14" x14ac:dyDescent="0.25">
      <c r="A147" s="43">
        <v>41453</v>
      </c>
      <c r="B147" s="44"/>
      <c r="C147" s="44"/>
      <c r="D147" s="63">
        <v>-360.98</v>
      </c>
      <c r="E147" s="40"/>
      <c r="F147" s="5" t="s">
        <v>134</v>
      </c>
      <c r="G147" s="40" t="s">
        <v>491</v>
      </c>
      <c r="H147" s="44"/>
    </row>
    <row r="148" spans="1:14" x14ac:dyDescent="0.25">
      <c r="A148" s="43">
        <v>41453</v>
      </c>
      <c r="B148" s="44"/>
      <c r="C148" s="44"/>
      <c r="D148" s="63">
        <v>-360.98</v>
      </c>
      <c r="E148" s="40"/>
      <c r="F148" s="5" t="s">
        <v>134</v>
      </c>
      <c r="G148" s="40" t="s">
        <v>491</v>
      </c>
      <c r="H148" s="44"/>
    </row>
    <row r="149" spans="1:14" x14ac:dyDescent="0.25">
      <c r="A149" s="43">
        <v>41453</v>
      </c>
      <c r="B149" s="44"/>
      <c r="C149" s="44"/>
      <c r="D149" s="63">
        <v>360.98</v>
      </c>
      <c r="E149" s="40"/>
      <c r="F149" s="5" t="s">
        <v>134</v>
      </c>
      <c r="G149" s="40" t="s">
        <v>602</v>
      </c>
      <c r="H149" s="44"/>
    </row>
    <row r="150" spans="1:14" x14ac:dyDescent="0.25">
      <c r="A150" s="43">
        <v>41454</v>
      </c>
      <c r="B150" s="44"/>
      <c r="C150" s="44"/>
      <c r="D150" s="63">
        <v>-360.99</v>
      </c>
      <c r="E150" s="40"/>
      <c r="F150" s="5" t="s">
        <v>134</v>
      </c>
      <c r="G150" s="40" t="s">
        <v>490</v>
      </c>
      <c r="H150" s="44"/>
    </row>
    <row r="151" spans="1:14" x14ac:dyDescent="0.25">
      <c r="A151" s="43">
        <v>41456</v>
      </c>
      <c r="B151" s="44"/>
      <c r="C151" s="44"/>
      <c r="D151" s="63">
        <v>-360.57</v>
      </c>
      <c r="E151" s="40"/>
      <c r="F151" s="5" t="s">
        <v>134</v>
      </c>
      <c r="G151" s="40" t="s">
        <v>490</v>
      </c>
      <c r="H151" s="44"/>
    </row>
    <row r="152" spans="1:14" x14ac:dyDescent="0.25">
      <c r="A152" s="43">
        <v>41457</v>
      </c>
      <c r="B152" s="44"/>
      <c r="C152" s="44"/>
      <c r="D152" s="63">
        <v>-360.75</v>
      </c>
      <c r="E152" s="40"/>
      <c r="F152" s="5" t="s">
        <v>134</v>
      </c>
      <c r="G152" s="40" t="s">
        <v>490</v>
      </c>
      <c r="H152" s="44"/>
    </row>
    <row r="153" spans="1:14" x14ac:dyDescent="0.25">
      <c r="A153" s="43">
        <v>41459</v>
      </c>
      <c r="B153" s="44"/>
      <c r="C153" s="44"/>
      <c r="D153" s="63">
        <v>-361.75</v>
      </c>
      <c r="E153" s="40"/>
      <c r="F153" s="5" t="s">
        <v>134</v>
      </c>
      <c r="G153" s="40" t="s">
        <v>490</v>
      </c>
      <c r="H153" s="44"/>
    </row>
    <row r="154" spans="1:14" x14ac:dyDescent="0.25">
      <c r="A154" s="43">
        <v>41606</v>
      </c>
      <c r="B154" s="44"/>
      <c r="C154" s="44"/>
      <c r="D154" s="63">
        <v>-56.32</v>
      </c>
      <c r="E154" s="40"/>
      <c r="F154" s="5" t="s">
        <v>134</v>
      </c>
      <c r="G154" s="40" t="s">
        <v>621</v>
      </c>
      <c r="H154" s="44"/>
    </row>
    <row r="155" spans="1:14" x14ac:dyDescent="0.25">
      <c r="A155" s="43">
        <v>41607</v>
      </c>
      <c r="B155" s="44"/>
      <c r="C155" s="44"/>
      <c r="D155" s="63">
        <v>-5372.81</v>
      </c>
      <c r="E155" s="40"/>
      <c r="F155" s="5" t="s">
        <v>134</v>
      </c>
      <c r="G155" s="40" t="s">
        <v>433</v>
      </c>
      <c r="H155" s="44"/>
    </row>
    <row r="156" spans="1:14" x14ac:dyDescent="0.25">
      <c r="A156" s="43">
        <v>41625</v>
      </c>
      <c r="B156" s="44"/>
      <c r="C156" s="44"/>
      <c r="D156" s="63">
        <v>-223.03</v>
      </c>
      <c r="E156" s="40"/>
      <c r="F156" s="5" t="s">
        <v>134</v>
      </c>
      <c r="G156" s="40" t="s">
        <v>624</v>
      </c>
      <c r="H156" s="44"/>
    </row>
    <row r="157" spans="1:14" x14ac:dyDescent="0.25">
      <c r="A157" s="43">
        <v>41628</v>
      </c>
      <c r="B157" s="44"/>
      <c r="C157" s="44"/>
      <c r="D157" s="63">
        <v>-5592.11</v>
      </c>
      <c r="E157" s="40"/>
      <c r="F157" s="5" t="s">
        <v>134</v>
      </c>
      <c r="G157" s="40" t="s">
        <v>433</v>
      </c>
      <c r="H157" s="44"/>
    </row>
    <row r="158" spans="1:14" x14ac:dyDescent="0.25">
      <c r="A158" s="44"/>
      <c r="D158" s="89"/>
      <c r="E158" s="44"/>
    </row>
    <row r="160" spans="1:14" x14ac:dyDescent="0.25">
      <c r="D160">
        <f>SUM(D2:D159)</f>
        <v>6646.5899999999883</v>
      </c>
      <c r="K160" s="90">
        <f>SUM(K3:K157)</f>
        <v>-32673.820000000003</v>
      </c>
      <c r="L160" s="17">
        <f>SUM(L3:L157)</f>
        <v>24556.940000000002</v>
      </c>
      <c r="N160" s="90">
        <f>SUM(K160:M160)</f>
        <v>-8116.880000000001</v>
      </c>
    </row>
  </sheetData>
  <sortState xmlns:xlrd2="http://schemas.microsoft.com/office/spreadsheetml/2017/richdata2" ref="A1:I159">
    <sortCondition ref="F1:F159"/>
    <sortCondition ref="A1:A159"/>
    <sortCondition ref="D1:D159"/>
  </sortState>
  <pageMargins left="0.7" right="0.7" top="0.75" bottom="0.75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72"/>
  <sheetViews>
    <sheetView topLeftCell="A17" workbookViewId="0">
      <selection activeCell="F47" sqref="F47:F50"/>
    </sheetView>
  </sheetViews>
  <sheetFormatPr defaultRowHeight="12.5" x14ac:dyDescent="0.25"/>
  <cols>
    <col min="3" max="3" width="15" customWidth="1"/>
    <col min="4" max="4" width="12.81640625" customWidth="1"/>
    <col min="6" max="6" width="11" customWidth="1"/>
    <col min="7" max="7" width="14.7265625" customWidth="1"/>
    <col min="8" max="8" width="10.54296875" customWidth="1"/>
    <col min="9" max="9" width="21.1796875" customWidth="1"/>
    <col min="11" max="11" width="9.26953125" bestFit="1" customWidth="1"/>
  </cols>
  <sheetData>
    <row r="1" spans="1:3" x14ac:dyDescent="0.25">
      <c r="A1" t="s">
        <v>173</v>
      </c>
    </row>
    <row r="2" spans="1:3" x14ac:dyDescent="0.25">
      <c r="A2" t="s">
        <v>174</v>
      </c>
    </row>
    <row r="3" spans="1:3" x14ac:dyDescent="0.25">
      <c r="A3" t="s">
        <v>175</v>
      </c>
    </row>
    <row r="4" spans="1:3" x14ac:dyDescent="0.25">
      <c r="A4" t="s">
        <v>176</v>
      </c>
    </row>
    <row r="10" spans="1:3" ht="13" x14ac:dyDescent="0.3">
      <c r="B10" s="1" t="s">
        <v>141</v>
      </c>
    </row>
    <row r="11" spans="1:3" x14ac:dyDescent="0.25">
      <c r="B11" t="s">
        <v>142</v>
      </c>
    </row>
    <row r="12" spans="1:3" x14ac:dyDescent="0.25">
      <c r="B12" t="s">
        <v>143</v>
      </c>
      <c r="C12" t="s">
        <v>144</v>
      </c>
    </row>
    <row r="14" spans="1:3" x14ac:dyDescent="0.25">
      <c r="B14" t="s">
        <v>145</v>
      </c>
    </row>
    <row r="16" spans="1:3" x14ac:dyDescent="0.25">
      <c r="B16" t="s">
        <v>146</v>
      </c>
    </row>
    <row r="18" spans="1:9" x14ac:dyDescent="0.25">
      <c r="H18" s="70"/>
    </row>
    <row r="23" spans="1:9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</row>
    <row r="24" spans="1:9" ht="13.5" thickBot="1" x14ac:dyDescent="0.35">
      <c r="A24" s="26"/>
      <c r="B24" s="26"/>
      <c r="C24" s="35">
        <v>2013</v>
      </c>
      <c r="D24" s="35">
        <v>2012</v>
      </c>
      <c r="E24" s="26"/>
      <c r="F24" s="26"/>
      <c r="G24" s="26"/>
      <c r="H24" s="35">
        <v>2013</v>
      </c>
      <c r="I24" s="35">
        <v>2012</v>
      </c>
    </row>
    <row r="26" spans="1:9" ht="13" x14ac:dyDescent="0.3">
      <c r="A26" s="1" t="s">
        <v>149</v>
      </c>
      <c r="F26" s="1" t="s">
        <v>150</v>
      </c>
      <c r="H26" s="8"/>
      <c r="I26" s="8"/>
    </row>
    <row r="27" spans="1:9" x14ac:dyDescent="0.25">
      <c r="C27" s="8"/>
      <c r="D27" s="8"/>
      <c r="F27" s="30" t="s">
        <v>156</v>
      </c>
      <c r="H27" s="63">
        <v>14763.47</v>
      </c>
      <c r="I27" s="8">
        <v>10491.37</v>
      </c>
    </row>
    <row r="28" spans="1:9" x14ac:dyDescent="0.25">
      <c r="A28" t="s">
        <v>155</v>
      </c>
      <c r="C28" s="63">
        <v>6646.59</v>
      </c>
      <c r="D28" s="8">
        <v>14763.47</v>
      </c>
      <c r="E28" s="8"/>
      <c r="F28" s="30" t="s">
        <v>169</v>
      </c>
      <c r="H28" s="63"/>
      <c r="I28" s="8"/>
    </row>
    <row r="29" spans="1:9" x14ac:dyDescent="0.25">
      <c r="C29" s="63"/>
      <c r="D29" s="8"/>
      <c r="E29" s="8"/>
      <c r="F29" s="30" t="s">
        <v>170</v>
      </c>
      <c r="H29" s="94">
        <v>-8116.88</v>
      </c>
      <c r="I29" s="25">
        <v>4272.1000000000004</v>
      </c>
    </row>
    <row r="30" spans="1:9" x14ac:dyDescent="0.25">
      <c r="C30" s="63"/>
      <c r="D30" s="8"/>
      <c r="E30" s="8"/>
      <c r="H30" s="63">
        <f>SUM(H27:H29)</f>
        <v>6646.5899999999992</v>
      </c>
      <c r="I30" s="8">
        <f>SUM(I27:I29)</f>
        <v>14763.470000000001</v>
      </c>
    </row>
    <row r="31" spans="1:9" x14ac:dyDescent="0.25">
      <c r="C31" s="63"/>
      <c r="D31" s="8"/>
      <c r="E31" s="8"/>
      <c r="H31" s="63"/>
      <c r="I31" s="8"/>
    </row>
    <row r="32" spans="1:9" x14ac:dyDescent="0.25">
      <c r="A32" t="s">
        <v>161</v>
      </c>
      <c r="C32" s="63">
        <v>0</v>
      </c>
      <c r="D32" s="8">
        <v>0</v>
      </c>
      <c r="E32" s="8"/>
      <c r="F32" t="s">
        <v>162</v>
      </c>
      <c r="H32" s="63">
        <v>0</v>
      </c>
      <c r="I32" s="8">
        <v>0</v>
      </c>
    </row>
    <row r="33" spans="1:11" x14ac:dyDescent="0.25">
      <c r="C33" s="63"/>
      <c r="D33" s="8"/>
      <c r="E33" s="8"/>
      <c r="H33" s="63"/>
      <c r="I33" s="8"/>
    </row>
    <row r="34" spans="1:11" ht="13.5" thickBot="1" x14ac:dyDescent="0.35">
      <c r="C34" s="93">
        <f>SUM(C28:C33)</f>
        <v>6646.59</v>
      </c>
      <c r="D34" s="27">
        <f>SUM(D28:D33)</f>
        <v>14763.47</v>
      </c>
      <c r="E34" s="21"/>
      <c r="F34" s="1"/>
      <c r="G34" s="1"/>
      <c r="H34" s="27">
        <f>SUM(H30:H33)</f>
        <v>6646.5899999999992</v>
      </c>
      <c r="I34" s="27">
        <f>SUM(I30:I33)</f>
        <v>14763.470000000001</v>
      </c>
    </row>
    <row r="35" spans="1:11" ht="13" thickTop="1" x14ac:dyDescent="0.25">
      <c r="C35" s="89"/>
      <c r="H35" s="8"/>
      <c r="I35" s="8"/>
      <c r="K35" s="88"/>
    </row>
    <row r="36" spans="1:11" x14ac:dyDescent="0.25">
      <c r="H36" s="8"/>
      <c r="I36" s="8"/>
    </row>
    <row r="37" spans="1:11" x14ac:dyDescent="0.25">
      <c r="H37" s="8"/>
      <c r="I37" s="8"/>
    </row>
    <row r="38" spans="1:11" ht="13" thickBot="1" x14ac:dyDescent="0.3">
      <c r="F38" s="36"/>
      <c r="G38" s="36"/>
      <c r="H38" s="36"/>
      <c r="I38" s="36"/>
    </row>
    <row r="39" spans="1:11" ht="13.5" thickBot="1" x14ac:dyDescent="0.35">
      <c r="A39" s="1" t="s">
        <v>168</v>
      </c>
      <c r="E39" s="1"/>
      <c r="F39" s="32"/>
      <c r="G39" s="33">
        <v>2013</v>
      </c>
      <c r="H39" s="32"/>
      <c r="I39" s="37">
        <v>2012</v>
      </c>
    </row>
    <row r="40" spans="1:11" x14ac:dyDescent="0.25">
      <c r="I40" s="59"/>
    </row>
    <row r="41" spans="1:11" x14ac:dyDescent="0.25">
      <c r="A41" s="44" t="s">
        <v>635</v>
      </c>
      <c r="F41" s="63"/>
      <c r="G41" s="63">
        <v>24556.94</v>
      </c>
      <c r="H41" s="8"/>
      <c r="I41" s="8">
        <v>15286.86</v>
      </c>
    </row>
    <row r="42" spans="1:11" x14ac:dyDescent="0.25">
      <c r="F42" s="63"/>
      <c r="G42" s="94"/>
      <c r="H42" s="8"/>
      <c r="I42" s="25"/>
    </row>
    <row r="43" spans="1:11" x14ac:dyDescent="0.25">
      <c r="F43" s="63"/>
      <c r="G43" s="63"/>
      <c r="H43" s="8"/>
      <c r="I43" s="8"/>
    </row>
    <row r="44" spans="1:11" x14ac:dyDescent="0.25">
      <c r="F44" s="63"/>
      <c r="G44" s="63">
        <f>SUM(G41:G43)</f>
        <v>24556.94</v>
      </c>
      <c r="H44" s="8"/>
      <c r="I44" s="8">
        <f>SUM(I41:I43)</f>
        <v>15286.86</v>
      </c>
    </row>
    <row r="45" spans="1:11" ht="13" x14ac:dyDescent="0.3">
      <c r="A45" s="1" t="s">
        <v>152</v>
      </c>
      <c r="F45" s="63"/>
      <c r="G45" s="63"/>
      <c r="H45" s="8"/>
      <c r="I45" s="8"/>
    </row>
    <row r="46" spans="1:11" x14ac:dyDescent="0.25">
      <c r="F46" s="63"/>
      <c r="G46" s="63"/>
      <c r="H46" s="8"/>
      <c r="I46" s="8"/>
    </row>
    <row r="47" spans="1:11" x14ac:dyDescent="0.25">
      <c r="A47" t="s">
        <v>153</v>
      </c>
      <c r="F47" s="89">
        <v>610.38</v>
      </c>
      <c r="G47" s="89"/>
      <c r="H47">
        <v>136.6</v>
      </c>
    </row>
    <row r="48" spans="1:11" x14ac:dyDescent="0.25">
      <c r="A48" s="44" t="s">
        <v>348</v>
      </c>
      <c r="F48" s="89">
        <v>3017.52</v>
      </c>
      <c r="H48" s="40"/>
      <c r="I48" s="8"/>
    </row>
    <row r="49" spans="1:11" x14ac:dyDescent="0.25">
      <c r="A49" s="44" t="s">
        <v>634</v>
      </c>
      <c r="F49" s="89">
        <v>28865.919999999998</v>
      </c>
      <c r="G49" s="44" t="s">
        <v>636</v>
      </c>
      <c r="H49" s="8"/>
      <c r="I49" s="8"/>
    </row>
    <row r="50" spans="1:11" x14ac:dyDescent="0.25">
      <c r="A50" s="44" t="s">
        <v>305</v>
      </c>
      <c r="F50" s="89">
        <v>180</v>
      </c>
      <c r="H50" s="8"/>
      <c r="I50" s="8"/>
    </row>
    <row r="51" spans="1:11" x14ac:dyDescent="0.25">
      <c r="A51" s="44"/>
      <c r="H51" s="8"/>
      <c r="I51" s="8"/>
    </row>
    <row r="52" spans="1:11" x14ac:dyDescent="0.25">
      <c r="A52" s="44"/>
      <c r="H52" s="8"/>
      <c r="I52" s="8"/>
      <c r="K52" s="70"/>
    </row>
    <row r="53" spans="1:11" x14ac:dyDescent="0.25">
      <c r="A53" s="44"/>
      <c r="H53" s="8"/>
      <c r="I53" s="8"/>
    </row>
    <row r="54" spans="1:11" x14ac:dyDescent="0.25">
      <c r="A54" s="44"/>
      <c r="H54" s="8"/>
      <c r="I54" s="8"/>
    </row>
    <row r="55" spans="1:11" x14ac:dyDescent="0.25">
      <c r="A55" s="44"/>
      <c r="F55" s="89"/>
      <c r="G55" s="89"/>
      <c r="H55">
        <v>10878.16</v>
      </c>
    </row>
    <row r="56" spans="1:11" x14ac:dyDescent="0.25">
      <c r="F56" s="89"/>
      <c r="G56" s="89"/>
    </row>
    <row r="57" spans="1:11" x14ac:dyDescent="0.25">
      <c r="F57" s="95"/>
      <c r="G57" s="63">
        <f>-SUM(F47:F56)</f>
        <v>-32673.82</v>
      </c>
      <c r="H57" s="75"/>
      <c r="I57" s="8">
        <f>-SUM(H47:H56)</f>
        <v>-11014.76</v>
      </c>
    </row>
    <row r="58" spans="1:11" x14ac:dyDescent="0.25">
      <c r="F58" s="63"/>
      <c r="G58" s="63"/>
      <c r="H58" s="8"/>
      <c r="I58" s="8"/>
    </row>
    <row r="59" spans="1:11" x14ac:dyDescent="0.25">
      <c r="F59" s="89"/>
      <c r="G59" s="89"/>
    </row>
    <row r="60" spans="1:11" ht="13.5" thickBot="1" x14ac:dyDescent="0.35">
      <c r="B60" s="1" t="s">
        <v>171</v>
      </c>
      <c r="F60" s="89"/>
      <c r="G60" s="96">
        <f>SUM(G44:G59)</f>
        <v>-8116.880000000001</v>
      </c>
      <c r="I60" s="28">
        <f>SUM(I44:I59)</f>
        <v>4272.1000000000004</v>
      </c>
    </row>
    <row r="61" spans="1:11" ht="13.5" thickTop="1" thickBot="1" x14ac:dyDescent="0.3">
      <c r="F61" s="36"/>
      <c r="G61" s="36"/>
      <c r="H61" s="36"/>
      <c r="I61" s="36"/>
    </row>
    <row r="62" spans="1:11" ht="13.5" thickBot="1" x14ac:dyDescent="0.35">
      <c r="F62" s="38"/>
      <c r="G62" s="39">
        <v>2013</v>
      </c>
      <c r="H62" s="38"/>
      <c r="I62" s="37">
        <v>2012</v>
      </c>
    </row>
    <row r="70" spans="1:6" x14ac:dyDescent="0.25">
      <c r="A70" s="44" t="s">
        <v>637</v>
      </c>
      <c r="C70" s="44" t="s">
        <v>638</v>
      </c>
      <c r="F70">
        <v>5372.81</v>
      </c>
    </row>
    <row r="71" spans="1:6" x14ac:dyDescent="0.25">
      <c r="F71">
        <v>5592.11</v>
      </c>
    </row>
    <row r="72" spans="1:6" ht="13" x14ac:dyDescent="0.3">
      <c r="F72" s="1">
        <f>SUM(F70:F71)</f>
        <v>10964.92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30"/>
  <sheetViews>
    <sheetView topLeftCell="A94" workbookViewId="0">
      <selection activeCell="N130" sqref="N130"/>
    </sheetView>
  </sheetViews>
  <sheetFormatPr defaultRowHeight="12.5" x14ac:dyDescent="0.25"/>
  <cols>
    <col min="1" max="1" width="10.1796875" bestFit="1" customWidth="1"/>
    <col min="4" max="4" width="10.26953125" customWidth="1"/>
    <col min="5" max="5" width="9.1796875" customWidth="1"/>
    <col min="10" max="10" width="10.26953125" bestFit="1" customWidth="1"/>
    <col min="12" max="12" width="10.26953125" style="88" bestFit="1" customWidth="1"/>
  </cols>
  <sheetData>
    <row r="1" spans="1:15" x14ac:dyDescent="0.25">
      <c r="A1" t="s">
        <v>0</v>
      </c>
      <c r="D1" t="s">
        <v>3</v>
      </c>
      <c r="G1" t="s">
        <v>633</v>
      </c>
      <c r="J1" t="s">
        <v>138</v>
      </c>
      <c r="L1" s="88" t="s">
        <v>139</v>
      </c>
    </row>
    <row r="2" spans="1:15" x14ac:dyDescent="0.25">
      <c r="D2">
        <v>6646.59</v>
      </c>
    </row>
    <row r="3" spans="1:15" x14ac:dyDescent="0.25">
      <c r="A3" s="43">
        <v>41659</v>
      </c>
      <c r="B3" s="44"/>
      <c r="C3" s="44"/>
      <c r="D3" s="63">
        <v>-15.5</v>
      </c>
      <c r="E3" s="11"/>
      <c r="F3" s="40" t="s">
        <v>129</v>
      </c>
      <c r="G3" s="5" t="s">
        <v>18</v>
      </c>
      <c r="H3" s="40"/>
      <c r="I3" s="44"/>
      <c r="J3" s="90">
        <f>SUM(D3:D4)</f>
        <v>-26.25</v>
      </c>
    </row>
    <row r="4" spans="1:15" x14ac:dyDescent="0.25">
      <c r="A4" s="43">
        <v>41667</v>
      </c>
      <c r="B4" s="44"/>
      <c r="C4" s="44"/>
      <c r="D4" s="63">
        <v>-10.75</v>
      </c>
      <c r="E4" s="11"/>
      <c r="F4" s="40" t="s">
        <v>129</v>
      </c>
      <c r="G4" s="5" t="s">
        <v>342</v>
      </c>
      <c r="H4" s="40"/>
      <c r="I4" s="44"/>
      <c r="L4" s="88">
        <f>D5+D9</f>
        <v>411.2</v>
      </c>
    </row>
    <row r="5" spans="1:15" x14ac:dyDescent="0.25">
      <c r="A5" s="43">
        <v>41688</v>
      </c>
      <c r="B5" s="44"/>
      <c r="C5" s="44"/>
      <c r="D5" s="64">
        <v>343.03</v>
      </c>
      <c r="E5" s="11"/>
      <c r="F5" s="40" t="s">
        <v>129</v>
      </c>
      <c r="G5" s="5" t="s">
        <v>602</v>
      </c>
      <c r="H5" s="40"/>
      <c r="I5" s="44"/>
    </row>
    <row r="6" spans="1:15" x14ac:dyDescent="0.25">
      <c r="A6" s="43">
        <v>41695</v>
      </c>
      <c r="B6" s="44"/>
      <c r="C6" s="44"/>
      <c r="D6" s="63">
        <v>-27.15</v>
      </c>
      <c r="E6" s="11"/>
      <c r="F6" s="40" t="s">
        <v>129</v>
      </c>
      <c r="G6" s="5" t="s">
        <v>342</v>
      </c>
      <c r="H6" s="40"/>
      <c r="I6" s="44"/>
      <c r="J6" s="90">
        <f>SUM(D6:D8)</f>
        <v>-122.47</v>
      </c>
    </row>
    <row r="7" spans="1:15" x14ac:dyDescent="0.25">
      <c r="A7" s="43">
        <v>41725</v>
      </c>
      <c r="B7" s="44"/>
      <c r="C7" s="44"/>
      <c r="D7" s="63">
        <v>-27.15</v>
      </c>
      <c r="E7" s="11"/>
      <c r="F7" s="40" t="s">
        <v>129</v>
      </c>
      <c r="G7" s="5" t="s">
        <v>342</v>
      </c>
      <c r="H7" s="40"/>
      <c r="I7" s="44"/>
    </row>
    <row r="8" spans="1:15" x14ac:dyDescent="0.25">
      <c r="A8" s="43">
        <v>41743</v>
      </c>
      <c r="B8" s="44"/>
      <c r="C8" s="44"/>
      <c r="D8" s="63">
        <v>-68.17</v>
      </c>
      <c r="E8" s="11"/>
      <c r="F8" s="40" t="s">
        <v>129</v>
      </c>
      <c r="G8" s="5" t="s">
        <v>641</v>
      </c>
      <c r="H8" s="40"/>
      <c r="I8" s="44"/>
    </row>
    <row r="9" spans="1:15" x14ac:dyDescent="0.25">
      <c r="A9" s="43">
        <v>41743</v>
      </c>
      <c r="B9" s="44"/>
      <c r="C9" s="44"/>
      <c r="D9" s="64">
        <v>68.17</v>
      </c>
      <c r="E9" s="11"/>
      <c r="F9" s="40" t="s">
        <v>129</v>
      </c>
      <c r="G9" s="5" t="s">
        <v>641</v>
      </c>
      <c r="H9" s="40"/>
      <c r="I9" s="44"/>
    </row>
    <row r="10" spans="1:15" x14ac:dyDescent="0.25">
      <c r="A10" s="43">
        <v>41753</v>
      </c>
      <c r="B10" s="44"/>
      <c r="C10" s="44"/>
      <c r="D10" s="63">
        <v>-11.4</v>
      </c>
      <c r="E10" s="11"/>
      <c r="F10" s="40" t="s">
        <v>129</v>
      </c>
      <c r="G10" s="5" t="s">
        <v>342</v>
      </c>
      <c r="H10" s="40"/>
      <c r="I10" s="44"/>
      <c r="J10" s="90">
        <f>SUM(D10:D21)</f>
        <v>-245.64000000000004</v>
      </c>
      <c r="O10" s="17">
        <f>SUM(J3+J6+J10)</f>
        <v>-394.36</v>
      </c>
    </row>
    <row r="11" spans="1:15" x14ac:dyDescent="0.25">
      <c r="A11" s="43">
        <v>41786</v>
      </c>
      <c r="B11" s="44"/>
      <c r="C11" s="44"/>
      <c r="D11" s="63">
        <v>-11.4</v>
      </c>
      <c r="E11" s="11"/>
      <c r="F11" s="40" t="s">
        <v>129</v>
      </c>
      <c r="G11" s="5" t="s">
        <v>342</v>
      </c>
      <c r="H11" s="40"/>
      <c r="I11" s="44"/>
    </row>
    <row r="12" spans="1:15" x14ac:dyDescent="0.25">
      <c r="A12" s="43">
        <v>41816</v>
      </c>
      <c r="B12" s="44"/>
      <c r="C12" s="44"/>
      <c r="D12" s="63">
        <v>-11.4</v>
      </c>
      <c r="E12" s="11"/>
      <c r="F12" s="40" t="s">
        <v>129</v>
      </c>
      <c r="G12" s="5" t="s">
        <v>342</v>
      </c>
      <c r="H12" s="40"/>
      <c r="I12" s="44"/>
    </row>
    <row r="13" spans="1:15" x14ac:dyDescent="0.25">
      <c r="A13" s="43">
        <v>41848</v>
      </c>
      <c r="B13" s="44"/>
      <c r="C13" s="44"/>
      <c r="D13" s="63">
        <v>-11.4</v>
      </c>
      <c r="E13" s="11"/>
      <c r="F13" s="40" t="s">
        <v>129</v>
      </c>
      <c r="G13" s="5" t="s">
        <v>342</v>
      </c>
      <c r="H13" s="40"/>
      <c r="I13" s="44"/>
    </row>
    <row r="14" spans="1:15" x14ac:dyDescent="0.25">
      <c r="A14" s="43">
        <v>41877</v>
      </c>
      <c r="B14" s="44"/>
      <c r="C14" s="44"/>
      <c r="D14" s="63">
        <v>-11.4</v>
      </c>
      <c r="E14" s="11"/>
      <c r="F14" s="40" t="s">
        <v>129</v>
      </c>
      <c r="G14" s="5" t="s">
        <v>342</v>
      </c>
      <c r="H14" s="40"/>
      <c r="I14" s="44"/>
    </row>
    <row r="15" spans="1:15" x14ac:dyDescent="0.25">
      <c r="A15" s="43">
        <v>41905</v>
      </c>
      <c r="B15" s="44"/>
      <c r="C15" s="44"/>
      <c r="D15" s="63">
        <v>-11.4</v>
      </c>
      <c r="E15" s="11"/>
      <c r="F15" s="40" t="s">
        <v>129</v>
      </c>
      <c r="G15" s="5" t="s">
        <v>342</v>
      </c>
      <c r="H15" s="40"/>
      <c r="I15" s="44"/>
    </row>
    <row r="16" spans="1:15" x14ac:dyDescent="0.25">
      <c r="A16" s="43">
        <v>41915</v>
      </c>
      <c r="B16" s="44"/>
      <c r="C16" s="44"/>
      <c r="D16" s="63">
        <v>-67.64</v>
      </c>
      <c r="E16" s="11"/>
      <c r="F16" s="40" t="s">
        <v>129</v>
      </c>
      <c r="G16" s="5" t="s">
        <v>648</v>
      </c>
      <c r="H16" s="40"/>
      <c r="I16" s="44"/>
    </row>
    <row r="17" spans="1:12" x14ac:dyDescent="0.25">
      <c r="A17" s="43">
        <v>41939</v>
      </c>
      <c r="B17" s="44"/>
      <c r="C17" s="44"/>
      <c r="D17" s="63">
        <v>-11.4</v>
      </c>
      <c r="E17" s="11"/>
      <c r="F17" s="40" t="s">
        <v>129</v>
      </c>
      <c r="G17" s="5" t="s">
        <v>342</v>
      </c>
      <c r="H17" s="40"/>
      <c r="I17" s="44"/>
    </row>
    <row r="18" spans="1:12" x14ac:dyDescent="0.25">
      <c r="A18" s="43">
        <v>41960</v>
      </c>
      <c r="B18" s="44"/>
      <c r="C18" s="44"/>
      <c r="D18" s="63">
        <v>-59.9</v>
      </c>
      <c r="E18" s="11"/>
      <c r="F18" s="40" t="s">
        <v>129</v>
      </c>
      <c r="G18" s="5" t="s">
        <v>618</v>
      </c>
      <c r="H18" s="40"/>
      <c r="I18" s="44"/>
    </row>
    <row r="19" spans="1:12" x14ac:dyDescent="0.25">
      <c r="A19" s="43">
        <v>41971</v>
      </c>
      <c r="B19" s="44"/>
      <c r="C19" s="44"/>
      <c r="D19" s="63">
        <v>-11.4</v>
      </c>
      <c r="E19" s="11"/>
      <c r="F19" s="40" t="s">
        <v>129</v>
      </c>
      <c r="G19" s="5" t="s">
        <v>342</v>
      </c>
      <c r="H19" s="40"/>
      <c r="I19" s="44"/>
    </row>
    <row r="20" spans="1:12" x14ac:dyDescent="0.25">
      <c r="A20" s="43">
        <v>41995</v>
      </c>
      <c r="B20" s="44"/>
      <c r="C20" s="44"/>
      <c r="D20" s="63">
        <v>-11.4</v>
      </c>
      <c r="E20" s="11"/>
      <c r="F20" s="40" t="s">
        <v>129</v>
      </c>
      <c r="G20" s="5" t="s">
        <v>342</v>
      </c>
      <c r="H20" s="40"/>
      <c r="I20" s="44"/>
    </row>
    <row r="21" spans="1:12" x14ac:dyDescent="0.25">
      <c r="A21" s="43">
        <v>41995</v>
      </c>
      <c r="B21" s="44"/>
      <c r="C21" s="44"/>
      <c r="D21" s="63">
        <v>-15.5</v>
      </c>
      <c r="E21" s="11"/>
      <c r="F21" s="40" t="s">
        <v>129</v>
      </c>
      <c r="G21" s="5" t="s">
        <v>18</v>
      </c>
      <c r="H21" s="40"/>
      <c r="I21" s="44"/>
    </row>
    <row r="22" spans="1:12" x14ac:dyDescent="0.25">
      <c r="A22" s="43">
        <v>41641</v>
      </c>
      <c r="B22" s="44"/>
      <c r="C22" s="44"/>
      <c r="D22" s="64">
        <v>10</v>
      </c>
      <c r="E22" s="11"/>
      <c r="F22" s="40" t="s">
        <v>130</v>
      </c>
      <c r="G22" s="5" t="s">
        <v>325</v>
      </c>
      <c r="H22" s="40"/>
      <c r="I22" s="44"/>
      <c r="L22" s="88">
        <f>SUM(D22:D104)</f>
        <v>29401.279999999999</v>
      </c>
    </row>
    <row r="23" spans="1:12" x14ac:dyDescent="0.25">
      <c r="A23" s="43">
        <v>41641</v>
      </c>
      <c r="B23" s="44"/>
      <c r="C23" s="44"/>
      <c r="D23" s="64">
        <v>25</v>
      </c>
      <c r="E23" s="11"/>
      <c r="F23" s="40" t="s">
        <v>130</v>
      </c>
      <c r="G23" s="5" t="s">
        <v>630</v>
      </c>
      <c r="H23" s="40"/>
      <c r="I23" s="44"/>
    </row>
    <row r="24" spans="1:12" x14ac:dyDescent="0.25">
      <c r="A24" s="43">
        <v>41642</v>
      </c>
      <c r="B24" s="44"/>
      <c r="C24" s="44"/>
      <c r="D24" s="64">
        <v>292.5</v>
      </c>
      <c r="E24" s="11"/>
      <c r="F24" s="40" t="s">
        <v>130</v>
      </c>
      <c r="G24" s="5" t="s">
        <v>631</v>
      </c>
      <c r="H24" s="40"/>
      <c r="I24" s="44"/>
    </row>
    <row r="25" spans="1:12" x14ac:dyDescent="0.25">
      <c r="A25" s="43">
        <v>41645</v>
      </c>
      <c r="B25" s="44"/>
      <c r="C25" s="44"/>
      <c r="D25" s="64">
        <v>100</v>
      </c>
      <c r="E25" s="11"/>
      <c r="F25" s="40" t="s">
        <v>130</v>
      </c>
      <c r="G25" s="5" t="s">
        <v>574</v>
      </c>
      <c r="H25" s="40"/>
      <c r="I25" s="44"/>
    </row>
    <row r="26" spans="1:12" x14ac:dyDescent="0.25">
      <c r="A26" s="43">
        <v>41645</v>
      </c>
      <c r="B26" s="44"/>
      <c r="C26" s="44"/>
      <c r="D26" s="64">
        <v>100</v>
      </c>
      <c r="E26" s="11"/>
      <c r="F26" s="40" t="s">
        <v>607</v>
      </c>
      <c r="G26" s="5" t="s">
        <v>564</v>
      </c>
      <c r="H26" s="40"/>
      <c r="I26" s="44"/>
    </row>
    <row r="27" spans="1:12" x14ac:dyDescent="0.25">
      <c r="A27" s="43">
        <v>41652</v>
      </c>
      <c r="B27" s="44"/>
      <c r="C27" s="44"/>
      <c r="D27" s="64">
        <v>35</v>
      </c>
      <c r="E27" s="11"/>
      <c r="F27" s="40" t="s">
        <v>130</v>
      </c>
      <c r="G27" s="5" t="s">
        <v>249</v>
      </c>
      <c r="H27" s="40"/>
      <c r="I27" s="44"/>
    </row>
    <row r="28" spans="1:12" x14ac:dyDescent="0.25">
      <c r="A28" s="43">
        <v>41660</v>
      </c>
      <c r="B28" s="44"/>
      <c r="C28" s="44"/>
      <c r="D28" s="64">
        <v>10</v>
      </c>
      <c r="E28" s="11"/>
      <c r="F28" s="40" t="s">
        <v>130</v>
      </c>
      <c r="G28" s="5" t="s">
        <v>455</v>
      </c>
      <c r="H28" s="40"/>
      <c r="I28" s="44"/>
    </row>
    <row r="29" spans="1:12" x14ac:dyDescent="0.25">
      <c r="A29" s="43">
        <v>41661</v>
      </c>
      <c r="B29" s="44"/>
      <c r="C29" s="44"/>
      <c r="D29" s="64">
        <v>11542</v>
      </c>
      <c r="E29" s="11"/>
      <c r="F29" s="40" t="s">
        <v>130</v>
      </c>
      <c r="G29" s="5" t="s">
        <v>530</v>
      </c>
      <c r="H29" s="40"/>
      <c r="I29" s="44"/>
    </row>
    <row r="30" spans="1:12" x14ac:dyDescent="0.25">
      <c r="A30" s="43">
        <v>41663</v>
      </c>
      <c r="B30" s="44"/>
      <c r="C30" s="44"/>
      <c r="D30" s="64">
        <v>50</v>
      </c>
      <c r="E30" s="11"/>
      <c r="F30" s="40" t="s">
        <v>130</v>
      </c>
      <c r="G30" s="5" t="s">
        <v>579</v>
      </c>
      <c r="H30" s="40"/>
      <c r="I30" s="44"/>
    </row>
    <row r="31" spans="1:12" x14ac:dyDescent="0.25">
      <c r="A31" s="43">
        <v>41663</v>
      </c>
      <c r="B31" s="44"/>
      <c r="C31" s="44"/>
      <c r="D31" s="64">
        <v>50</v>
      </c>
      <c r="E31" s="11"/>
      <c r="F31" s="40" t="s">
        <v>130</v>
      </c>
      <c r="G31" s="5" t="s">
        <v>576</v>
      </c>
      <c r="H31" s="40"/>
      <c r="I31" s="44"/>
    </row>
    <row r="32" spans="1:12" x14ac:dyDescent="0.25">
      <c r="A32" s="43">
        <v>41670</v>
      </c>
      <c r="B32" s="44"/>
      <c r="C32" s="44"/>
      <c r="D32" s="64">
        <v>10</v>
      </c>
      <c r="E32" s="11"/>
      <c r="F32" s="40" t="s">
        <v>130</v>
      </c>
      <c r="G32" s="5" t="s">
        <v>315</v>
      </c>
      <c r="H32" s="40"/>
      <c r="I32" s="44"/>
    </row>
    <row r="33" spans="1:9" x14ac:dyDescent="0.25">
      <c r="A33" s="43">
        <v>41673</v>
      </c>
      <c r="B33" s="44"/>
      <c r="C33" s="44"/>
      <c r="D33" s="64">
        <v>10</v>
      </c>
      <c r="E33" s="11"/>
      <c r="F33" s="40" t="s">
        <v>130</v>
      </c>
      <c r="G33" s="5" t="s">
        <v>325</v>
      </c>
      <c r="H33" s="40"/>
      <c r="I33" s="44"/>
    </row>
    <row r="34" spans="1:9" x14ac:dyDescent="0.25">
      <c r="A34" s="43">
        <v>41691</v>
      </c>
      <c r="B34" s="44"/>
      <c r="C34" s="44"/>
      <c r="D34" s="64">
        <v>10</v>
      </c>
      <c r="E34" s="11"/>
      <c r="F34" s="40" t="s">
        <v>130</v>
      </c>
      <c r="G34" s="5" t="s">
        <v>455</v>
      </c>
      <c r="H34" s="40"/>
      <c r="I34" s="44"/>
    </row>
    <row r="35" spans="1:9" x14ac:dyDescent="0.25">
      <c r="A35" s="43">
        <v>41698</v>
      </c>
      <c r="B35" s="44"/>
      <c r="C35" s="44"/>
      <c r="D35" s="64">
        <v>10</v>
      </c>
      <c r="E35" s="11"/>
      <c r="F35" s="40" t="s">
        <v>130</v>
      </c>
      <c r="G35" s="5" t="s">
        <v>315</v>
      </c>
      <c r="H35" s="40"/>
      <c r="I35" s="44"/>
    </row>
    <row r="36" spans="1:9" x14ac:dyDescent="0.25">
      <c r="A36" s="43">
        <v>41701</v>
      </c>
      <c r="B36" s="44"/>
      <c r="C36" s="44"/>
      <c r="D36" s="64">
        <v>10</v>
      </c>
      <c r="E36" s="11"/>
      <c r="F36" s="40" t="s">
        <v>130</v>
      </c>
      <c r="G36" s="5" t="s">
        <v>325</v>
      </c>
      <c r="H36" s="40"/>
      <c r="I36" s="44"/>
    </row>
    <row r="37" spans="1:9" x14ac:dyDescent="0.25">
      <c r="A37" s="43">
        <v>41708</v>
      </c>
      <c r="B37" s="44"/>
      <c r="C37" s="44"/>
      <c r="D37" s="64">
        <v>30</v>
      </c>
      <c r="E37" s="11"/>
      <c r="F37" s="40" t="s">
        <v>130</v>
      </c>
      <c r="G37" s="5" t="s">
        <v>570</v>
      </c>
      <c r="H37" s="40"/>
      <c r="I37" s="44"/>
    </row>
    <row r="38" spans="1:9" x14ac:dyDescent="0.25">
      <c r="A38" s="43">
        <v>41716</v>
      </c>
      <c r="B38" s="44"/>
      <c r="C38" s="44"/>
      <c r="D38" s="64">
        <v>150</v>
      </c>
      <c r="E38" s="11"/>
      <c r="F38" s="40" t="s">
        <v>130</v>
      </c>
      <c r="G38" s="5" t="s">
        <v>244</v>
      </c>
      <c r="H38" s="40"/>
      <c r="I38" s="44"/>
    </row>
    <row r="39" spans="1:9" x14ac:dyDescent="0.25">
      <c r="A39" s="43">
        <v>41716</v>
      </c>
      <c r="B39" s="44"/>
      <c r="C39" s="44"/>
      <c r="D39" s="64">
        <v>350</v>
      </c>
      <c r="E39" s="11"/>
      <c r="F39" s="40" t="s">
        <v>130</v>
      </c>
      <c r="G39" s="5" t="s">
        <v>244</v>
      </c>
      <c r="H39" s="40"/>
      <c r="I39" s="44"/>
    </row>
    <row r="40" spans="1:9" x14ac:dyDescent="0.25">
      <c r="A40" s="43">
        <v>41719</v>
      </c>
      <c r="B40" s="44"/>
      <c r="C40" s="44"/>
      <c r="D40" s="64">
        <v>10</v>
      </c>
      <c r="E40" s="11"/>
      <c r="F40" s="40" t="s">
        <v>130</v>
      </c>
      <c r="G40" s="5" t="s">
        <v>455</v>
      </c>
      <c r="H40" s="40"/>
      <c r="I40" s="44"/>
    </row>
    <row r="41" spans="1:9" x14ac:dyDescent="0.25">
      <c r="A41" s="43">
        <v>41726</v>
      </c>
      <c r="B41" s="44"/>
      <c r="C41" s="44"/>
      <c r="D41" s="64">
        <v>15</v>
      </c>
      <c r="E41" s="11"/>
      <c r="F41" s="40" t="s">
        <v>130</v>
      </c>
      <c r="G41" s="5" t="s">
        <v>584</v>
      </c>
      <c r="H41" s="40"/>
      <c r="I41" s="44"/>
    </row>
    <row r="42" spans="1:9" x14ac:dyDescent="0.25">
      <c r="A42" s="43">
        <v>41729</v>
      </c>
      <c r="B42" s="44"/>
      <c r="C42" s="44"/>
      <c r="D42" s="64">
        <v>10</v>
      </c>
      <c r="E42" s="11"/>
      <c r="F42" s="40" t="s">
        <v>130</v>
      </c>
      <c r="G42" s="5" t="s">
        <v>315</v>
      </c>
      <c r="H42" s="40"/>
      <c r="I42" s="44"/>
    </row>
    <row r="43" spans="1:9" x14ac:dyDescent="0.25">
      <c r="A43" s="43">
        <v>41730</v>
      </c>
      <c r="B43" s="44"/>
      <c r="C43" s="44"/>
      <c r="D43" s="64">
        <v>10</v>
      </c>
      <c r="E43" s="11"/>
      <c r="F43" s="40" t="s">
        <v>130</v>
      </c>
      <c r="G43" s="5" t="s">
        <v>325</v>
      </c>
      <c r="H43" s="40"/>
      <c r="I43" s="44"/>
    </row>
    <row r="44" spans="1:9" x14ac:dyDescent="0.25">
      <c r="A44" s="43">
        <v>41736</v>
      </c>
      <c r="B44" s="44"/>
      <c r="C44" s="44"/>
      <c r="D44" s="64">
        <v>60</v>
      </c>
      <c r="E44" s="11"/>
      <c r="F44" s="40" t="s">
        <v>607</v>
      </c>
      <c r="G44" s="5" t="s">
        <v>523</v>
      </c>
      <c r="H44" s="40"/>
      <c r="I44" s="44"/>
    </row>
    <row r="45" spans="1:9" x14ac:dyDescent="0.25">
      <c r="A45" s="43">
        <v>41736</v>
      </c>
      <c r="B45" s="44"/>
      <c r="C45" s="44"/>
      <c r="D45" s="64">
        <v>100</v>
      </c>
      <c r="E45" s="11"/>
      <c r="F45" s="40" t="s">
        <v>607</v>
      </c>
      <c r="G45" s="5" t="s">
        <v>640</v>
      </c>
      <c r="H45" s="40"/>
      <c r="I45" s="44"/>
    </row>
    <row r="46" spans="1:9" x14ac:dyDescent="0.25">
      <c r="A46" s="43">
        <v>41752</v>
      </c>
      <c r="B46" s="44"/>
      <c r="C46" s="44"/>
      <c r="D46" s="64">
        <v>15</v>
      </c>
      <c r="E46" s="11"/>
      <c r="F46" s="40" t="s">
        <v>130</v>
      </c>
      <c r="G46" s="5" t="s">
        <v>362</v>
      </c>
      <c r="H46" s="40"/>
      <c r="I46" s="44"/>
    </row>
    <row r="47" spans="1:9" x14ac:dyDescent="0.25">
      <c r="A47" s="43">
        <v>41752</v>
      </c>
      <c r="B47" s="44"/>
      <c r="C47" s="44"/>
      <c r="D47" s="64">
        <v>10</v>
      </c>
      <c r="E47" s="11"/>
      <c r="F47" s="40" t="s">
        <v>130</v>
      </c>
      <c r="G47" s="5" t="s">
        <v>455</v>
      </c>
      <c r="H47" s="40"/>
      <c r="I47" s="44"/>
    </row>
    <row r="48" spans="1:9" x14ac:dyDescent="0.25">
      <c r="A48" s="43">
        <v>41759</v>
      </c>
      <c r="B48" s="44"/>
      <c r="C48" s="44"/>
      <c r="D48" s="64">
        <v>10</v>
      </c>
      <c r="E48" s="11"/>
      <c r="F48" s="40" t="s">
        <v>130</v>
      </c>
      <c r="G48" s="5" t="s">
        <v>315</v>
      </c>
      <c r="H48" s="40"/>
      <c r="I48" s="44"/>
    </row>
    <row r="49" spans="1:9" x14ac:dyDescent="0.25">
      <c r="A49" s="43">
        <v>41761</v>
      </c>
      <c r="B49" s="44"/>
      <c r="C49" s="44"/>
      <c r="D49" s="64">
        <v>50</v>
      </c>
      <c r="E49" s="11"/>
      <c r="F49" s="40" t="s">
        <v>130</v>
      </c>
      <c r="G49" s="5" t="s">
        <v>464</v>
      </c>
      <c r="H49" s="40"/>
      <c r="I49" s="44"/>
    </row>
    <row r="50" spans="1:9" x14ac:dyDescent="0.25">
      <c r="A50" s="43">
        <v>41761</v>
      </c>
      <c r="B50" s="44"/>
      <c r="C50" s="44"/>
      <c r="D50" s="64">
        <v>50</v>
      </c>
      <c r="E50" s="11"/>
      <c r="F50" s="40" t="s">
        <v>130</v>
      </c>
      <c r="G50" s="5" t="s">
        <v>642</v>
      </c>
      <c r="H50" s="40"/>
      <c r="I50" s="44"/>
    </row>
    <row r="51" spans="1:9" x14ac:dyDescent="0.25">
      <c r="A51" s="43">
        <v>41761</v>
      </c>
      <c r="B51" s="44"/>
      <c r="C51" s="44"/>
      <c r="D51" s="64">
        <v>10</v>
      </c>
      <c r="E51" s="11"/>
      <c r="F51" s="40" t="s">
        <v>130</v>
      </c>
      <c r="G51" s="5" t="s">
        <v>325</v>
      </c>
      <c r="H51" s="40"/>
      <c r="I51" s="44"/>
    </row>
    <row r="52" spans="1:9" x14ac:dyDescent="0.25">
      <c r="A52" s="43">
        <v>41764</v>
      </c>
      <c r="B52" s="44"/>
      <c r="C52" s="44"/>
      <c r="D52" s="64">
        <v>1282</v>
      </c>
      <c r="E52" s="11"/>
      <c r="F52" s="40" t="s">
        <v>130</v>
      </c>
      <c r="G52" s="5" t="s">
        <v>530</v>
      </c>
      <c r="H52" s="40"/>
      <c r="I52" s="44"/>
    </row>
    <row r="53" spans="1:9" x14ac:dyDescent="0.25">
      <c r="A53" s="43">
        <v>41780</v>
      </c>
      <c r="B53" s="44"/>
      <c r="C53" s="44"/>
      <c r="D53" s="64">
        <v>10</v>
      </c>
      <c r="E53" s="11"/>
      <c r="F53" s="40" t="s">
        <v>130</v>
      </c>
      <c r="G53" s="5" t="s">
        <v>455</v>
      </c>
      <c r="H53" s="40"/>
      <c r="I53" s="44"/>
    </row>
    <row r="54" spans="1:9" x14ac:dyDescent="0.25">
      <c r="A54" s="43">
        <v>41785</v>
      </c>
      <c r="B54" s="44"/>
      <c r="C54" s="44"/>
      <c r="D54" s="64">
        <v>97.16</v>
      </c>
      <c r="E54" s="11"/>
      <c r="F54" s="40" t="s">
        <v>130</v>
      </c>
      <c r="G54" s="5" t="s">
        <v>643</v>
      </c>
      <c r="H54" s="40"/>
      <c r="I54" s="44"/>
    </row>
    <row r="55" spans="1:9" x14ac:dyDescent="0.25">
      <c r="A55" s="43">
        <v>41785</v>
      </c>
      <c r="B55" s="44"/>
      <c r="C55" s="44"/>
      <c r="D55" s="64">
        <v>500</v>
      </c>
      <c r="E55" s="11"/>
      <c r="F55" s="40" t="s">
        <v>130</v>
      </c>
      <c r="G55" s="5" t="s">
        <v>643</v>
      </c>
      <c r="H55" s="40"/>
      <c r="I55" s="44"/>
    </row>
    <row r="56" spans="1:9" x14ac:dyDescent="0.25">
      <c r="A56" s="43">
        <v>41785</v>
      </c>
      <c r="B56" s="44"/>
      <c r="C56" s="44"/>
      <c r="D56" s="64">
        <v>500</v>
      </c>
      <c r="E56" s="11"/>
      <c r="F56" s="40" t="s">
        <v>130</v>
      </c>
      <c r="G56" s="5" t="s">
        <v>643</v>
      </c>
      <c r="H56" s="40"/>
      <c r="I56" s="44"/>
    </row>
    <row r="57" spans="1:9" x14ac:dyDescent="0.25">
      <c r="A57" s="43">
        <v>41788</v>
      </c>
      <c r="B57" s="44"/>
      <c r="C57" s="44"/>
      <c r="D57" s="64">
        <v>15</v>
      </c>
      <c r="E57" s="11"/>
      <c r="F57" s="40" t="s">
        <v>130</v>
      </c>
      <c r="G57" s="5" t="s">
        <v>362</v>
      </c>
      <c r="H57" s="40"/>
      <c r="I57" s="44"/>
    </row>
    <row r="58" spans="1:9" x14ac:dyDescent="0.25">
      <c r="A58" s="43">
        <v>41792</v>
      </c>
      <c r="B58" s="44"/>
      <c r="C58" s="44"/>
      <c r="D58" s="64">
        <v>30</v>
      </c>
      <c r="E58" s="11"/>
      <c r="F58" s="40" t="s">
        <v>130</v>
      </c>
      <c r="G58" s="5" t="s">
        <v>570</v>
      </c>
      <c r="H58" s="40"/>
      <c r="I58" s="44"/>
    </row>
    <row r="59" spans="1:9" x14ac:dyDescent="0.25">
      <c r="A59" s="43">
        <v>41792</v>
      </c>
      <c r="B59" s="44"/>
      <c r="C59" s="44"/>
      <c r="D59" s="64">
        <v>10</v>
      </c>
      <c r="E59" s="11"/>
      <c r="F59" s="40" t="s">
        <v>130</v>
      </c>
      <c r="G59" s="5" t="s">
        <v>315</v>
      </c>
      <c r="H59" s="40"/>
      <c r="I59" s="44"/>
    </row>
    <row r="60" spans="1:9" x14ac:dyDescent="0.25">
      <c r="A60" s="43">
        <v>41792</v>
      </c>
      <c r="B60" s="44"/>
      <c r="C60" s="44"/>
      <c r="D60" s="64">
        <v>50</v>
      </c>
      <c r="E60" s="11"/>
      <c r="F60" s="40" t="s">
        <v>130</v>
      </c>
      <c r="G60" s="5" t="s">
        <v>643</v>
      </c>
      <c r="H60" s="40"/>
      <c r="I60" s="44"/>
    </row>
    <row r="61" spans="1:9" x14ac:dyDescent="0.25">
      <c r="A61" s="43">
        <v>41792</v>
      </c>
      <c r="B61" s="44"/>
      <c r="C61" s="44"/>
      <c r="D61" s="64">
        <v>10</v>
      </c>
      <c r="E61" s="11"/>
      <c r="F61" s="40" t="s">
        <v>130</v>
      </c>
      <c r="G61" s="5" t="s">
        <v>325</v>
      </c>
      <c r="H61" s="40"/>
      <c r="I61" s="44"/>
    </row>
    <row r="62" spans="1:9" x14ac:dyDescent="0.25">
      <c r="A62" s="43">
        <v>41809</v>
      </c>
      <c r="B62" s="44"/>
      <c r="C62" s="44"/>
      <c r="D62" s="64">
        <v>30</v>
      </c>
      <c r="E62" s="11"/>
      <c r="F62" s="40" t="s">
        <v>130</v>
      </c>
      <c r="G62" s="5" t="s">
        <v>567</v>
      </c>
      <c r="H62" s="40"/>
      <c r="I62" s="44"/>
    </row>
    <row r="63" spans="1:9" x14ac:dyDescent="0.25">
      <c r="A63" s="43">
        <v>41811</v>
      </c>
      <c r="B63" s="44"/>
      <c r="C63" s="44"/>
      <c r="D63" s="64">
        <v>33.700000000000003</v>
      </c>
      <c r="E63" s="11"/>
      <c r="F63" s="40" t="s">
        <v>130</v>
      </c>
      <c r="G63" s="5" t="s">
        <v>644</v>
      </c>
      <c r="H63" s="40"/>
      <c r="I63" s="44"/>
    </row>
    <row r="64" spans="1:9" x14ac:dyDescent="0.25">
      <c r="A64" s="43">
        <v>41813</v>
      </c>
      <c r="B64" s="44"/>
      <c r="C64" s="44"/>
      <c r="D64" s="64">
        <v>10</v>
      </c>
      <c r="E64" s="11"/>
      <c r="F64" s="40" t="s">
        <v>130</v>
      </c>
      <c r="G64" s="5" t="s">
        <v>455</v>
      </c>
      <c r="H64" s="40"/>
      <c r="I64" s="44"/>
    </row>
    <row r="65" spans="1:9" x14ac:dyDescent="0.25">
      <c r="A65" s="43">
        <v>41820</v>
      </c>
      <c r="B65" s="44"/>
      <c r="C65" s="44"/>
      <c r="D65" s="64">
        <v>10</v>
      </c>
      <c r="E65" s="11"/>
      <c r="F65" s="40" t="s">
        <v>130</v>
      </c>
      <c r="G65" s="5" t="s">
        <v>315</v>
      </c>
      <c r="H65" s="40"/>
      <c r="I65" s="44"/>
    </row>
    <row r="66" spans="1:9" x14ac:dyDescent="0.25">
      <c r="A66" s="43">
        <v>41821</v>
      </c>
      <c r="B66" s="44"/>
      <c r="C66" s="44"/>
      <c r="D66" s="64">
        <v>10</v>
      </c>
      <c r="E66" s="11"/>
      <c r="F66" s="40" t="s">
        <v>130</v>
      </c>
      <c r="G66" s="5" t="s">
        <v>325</v>
      </c>
      <c r="H66" s="40"/>
      <c r="I66" s="44"/>
    </row>
    <row r="67" spans="1:9" x14ac:dyDescent="0.25">
      <c r="A67" s="43">
        <v>41834</v>
      </c>
      <c r="B67" s="44"/>
      <c r="C67" s="44"/>
      <c r="D67" s="64">
        <v>1500</v>
      </c>
      <c r="E67" s="11"/>
      <c r="F67" s="40" t="s">
        <v>130</v>
      </c>
      <c r="G67" s="5" t="s">
        <v>311</v>
      </c>
      <c r="H67" s="40"/>
      <c r="I67" s="44"/>
    </row>
    <row r="68" spans="1:9" x14ac:dyDescent="0.25">
      <c r="A68" s="43">
        <v>41841</v>
      </c>
      <c r="B68" s="44"/>
      <c r="C68" s="44"/>
      <c r="D68" s="64">
        <v>10</v>
      </c>
      <c r="E68" s="11"/>
      <c r="F68" s="40" t="s">
        <v>130</v>
      </c>
      <c r="G68" s="5" t="s">
        <v>455</v>
      </c>
      <c r="H68" s="40"/>
      <c r="I68" s="44"/>
    </row>
    <row r="69" spans="1:9" x14ac:dyDescent="0.25">
      <c r="A69" s="43">
        <v>41851</v>
      </c>
      <c r="B69" s="44"/>
      <c r="C69" s="44"/>
      <c r="D69" s="64">
        <v>10</v>
      </c>
      <c r="E69" s="11"/>
      <c r="F69" s="40" t="s">
        <v>130</v>
      </c>
      <c r="G69" s="5" t="s">
        <v>315</v>
      </c>
      <c r="H69" s="40"/>
      <c r="I69" s="44"/>
    </row>
    <row r="70" spans="1:9" x14ac:dyDescent="0.25">
      <c r="A70" s="43">
        <v>41852</v>
      </c>
      <c r="B70" s="44"/>
      <c r="C70" s="44"/>
      <c r="D70" s="64">
        <v>10</v>
      </c>
      <c r="E70" s="11"/>
      <c r="F70" s="40" t="s">
        <v>130</v>
      </c>
      <c r="G70" s="5" t="s">
        <v>325</v>
      </c>
      <c r="H70" s="40"/>
      <c r="I70" s="44"/>
    </row>
    <row r="71" spans="1:9" x14ac:dyDescent="0.25">
      <c r="A71" s="43">
        <v>41863</v>
      </c>
      <c r="B71" s="44"/>
      <c r="C71" s="44"/>
      <c r="D71" s="64">
        <v>7063</v>
      </c>
      <c r="E71" s="11"/>
      <c r="F71" s="40" t="s">
        <v>130</v>
      </c>
      <c r="G71" s="5" t="s">
        <v>530</v>
      </c>
      <c r="H71" s="40"/>
      <c r="I71" s="44"/>
    </row>
    <row r="72" spans="1:9" x14ac:dyDescent="0.25">
      <c r="A72" s="43">
        <v>41864</v>
      </c>
      <c r="B72" s="44"/>
      <c r="C72" s="44"/>
      <c r="D72" s="64">
        <v>2529</v>
      </c>
      <c r="E72" s="11"/>
      <c r="F72" s="40" t="s">
        <v>130</v>
      </c>
      <c r="G72" s="5" t="s">
        <v>530</v>
      </c>
      <c r="H72" s="40"/>
      <c r="I72" s="44"/>
    </row>
    <row r="73" spans="1:9" x14ac:dyDescent="0.25">
      <c r="A73" s="43">
        <v>41872</v>
      </c>
      <c r="B73" s="44"/>
      <c r="C73" s="44"/>
      <c r="D73" s="64">
        <v>10</v>
      </c>
      <c r="E73" s="11"/>
      <c r="F73" s="40" t="s">
        <v>130</v>
      </c>
      <c r="G73" s="5" t="s">
        <v>455</v>
      </c>
      <c r="H73" s="40"/>
      <c r="I73" s="44"/>
    </row>
    <row r="74" spans="1:9" x14ac:dyDescent="0.25">
      <c r="A74" s="43">
        <v>41876</v>
      </c>
      <c r="B74" s="44"/>
      <c r="C74" s="44"/>
      <c r="D74" s="64">
        <v>25</v>
      </c>
      <c r="E74" s="11"/>
      <c r="F74" s="40" t="s">
        <v>130</v>
      </c>
      <c r="G74" s="5" t="s">
        <v>568</v>
      </c>
      <c r="H74" s="40"/>
      <c r="I74" s="44"/>
    </row>
    <row r="75" spans="1:9" x14ac:dyDescent="0.25">
      <c r="A75" s="43">
        <v>41876</v>
      </c>
      <c r="B75" s="44"/>
      <c r="C75" s="44"/>
      <c r="D75" s="64">
        <v>50</v>
      </c>
      <c r="E75" s="11"/>
      <c r="F75" s="40" t="s">
        <v>130</v>
      </c>
      <c r="G75" s="5" t="s">
        <v>646</v>
      </c>
      <c r="H75" s="40"/>
      <c r="I75" s="44"/>
    </row>
    <row r="76" spans="1:9" x14ac:dyDescent="0.25">
      <c r="A76" s="43">
        <v>41878</v>
      </c>
      <c r="B76" s="44"/>
      <c r="C76" s="44"/>
      <c r="D76" s="64">
        <v>10</v>
      </c>
      <c r="E76" s="11"/>
      <c r="F76" s="40" t="s">
        <v>130</v>
      </c>
      <c r="G76" s="5" t="s">
        <v>647</v>
      </c>
      <c r="H76" s="40"/>
      <c r="I76" s="44"/>
    </row>
    <row r="77" spans="1:9" x14ac:dyDescent="0.25">
      <c r="A77" s="43">
        <v>41883</v>
      </c>
      <c r="B77" s="44"/>
      <c r="C77" s="44"/>
      <c r="D77" s="64">
        <v>10</v>
      </c>
      <c r="E77" s="11"/>
      <c r="F77" s="40" t="s">
        <v>130</v>
      </c>
      <c r="G77" s="5" t="s">
        <v>315</v>
      </c>
      <c r="H77" s="40"/>
      <c r="I77" s="44"/>
    </row>
    <row r="78" spans="1:9" x14ac:dyDescent="0.25">
      <c r="A78" s="43">
        <v>41883</v>
      </c>
      <c r="B78" s="44"/>
      <c r="C78" s="44"/>
      <c r="D78" s="64">
        <v>15</v>
      </c>
      <c r="E78" s="11"/>
      <c r="F78" s="40" t="s">
        <v>130</v>
      </c>
      <c r="G78" s="5" t="s">
        <v>362</v>
      </c>
      <c r="H78" s="40"/>
      <c r="I78" s="44"/>
    </row>
    <row r="79" spans="1:9" x14ac:dyDescent="0.25">
      <c r="A79" s="43">
        <v>41883</v>
      </c>
      <c r="B79" s="44"/>
      <c r="C79" s="44"/>
      <c r="D79" s="64">
        <v>10</v>
      </c>
      <c r="E79" s="11"/>
      <c r="F79" s="40" t="s">
        <v>130</v>
      </c>
      <c r="G79" s="5" t="s">
        <v>325</v>
      </c>
      <c r="H79" s="40"/>
      <c r="I79" s="44"/>
    </row>
    <row r="80" spans="1:9" x14ac:dyDescent="0.25">
      <c r="A80" s="43">
        <v>41887</v>
      </c>
      <c r="B80" s="44"/>
      <c r="C80" s="44"/>
      <c r="D80" s="64">
        <v>61.92</v>
      </c>
      <c r="E80" s="11"/>
      <c r="F80" s="40" t="s">
        <v>130</v>
      </c>
      <c r="G80" s="5" t="s">
        <v>563</v>
      </c>
      <c r="H80" s="40"/>
      <c r="I80" s="44"/>
    </row>
    <row r="81" spans="1:9" x14ac:dyDescent="0.25">
      <c r="A81" s="43">
        <v>41898</v>
      </c>
      <c r="B81" s="44"/>
      <c r="C81" s="44"/>
      <c r="D81" s="64">
        <v>30</v>
      </c>
      <c r="E81" s="11"/>
      <c r="F81" s="40" t="s">
        <v>130</v>
      </c>
      <c r="G81" s="5" t="s">
        <v>570</v>
      </c>
      <c r="H81" s="40"/>
      <c r="I81" s="44"/>
    </row>
    <row r="82" spans="1:9" x14ac:dyDescent="0.25">
      <c r="A82" s="43">
        <v>41904</v>
      </c>
      <c r="B82" s="44"/>
      <c r="C82" s="44"/>
      <c r="D82" s="64">
        <v>10</v>
      </c>
      <c r="E82" s="11"/>
      <c r="F82" s="40" t="s">
        <v>130</v>
      </c>
      <c r="G82" s="5" t="s">
        <v>455</v>
      </c>
      <c r="H82" s="40"/>
      <c r="I82" s="44"/>
    </row>
    <row r="83" spans="1:9" x14ac:dyDescent="0.25">
      <c r="A83" s="43">
        <v>41911</v>
      </c>
      <c r="B83" s="44"/>
      <c r="C83" s="44"/>
      <c r="D83" s="64">
        <v>15</v>
      </c>
      <c r="E83" s="11"/>
      <c r="F83" s="40" t="s">
        <v>130</v>
      </c>
      <c r="G83" s="5" t="s">
        <v>362</v>
      </c>
      <c r="H83" s="40"/>
      <c r="I83" s="44"/>
    </row>
    <row r="84" spans="1:9" x14ac:dyDescent="0.25">
      <c r="A84" s="43">
        <v>41912</v>
      </c>
      <c r="B84" s="44"/>
      <c r="C84" s="44"/>
      <c r="D84" s="64">
        <v>10</v>
      </c>
      <c r="E84" s="11"/>
      <c r="F84" s="40" t="s">
        <v>130</v>
      </c>
      <c r="G84" s="5" t="s">
        <v>315</v>
      </c>
      <c r="H84" s="40"/>
      <c r="I84" s="44"/>
    </row>
    <row r="85" spans="1:9" x14ac:dyDescent="0.25">
      <c r="A85" s="43">
        <v>41913</v>
      </c>
      <c r="B85" s="44"/>
      <c r="C85" s="44"/>
      <c r="D85" s="64">
        <v>10</v>
      </c>
      <c r="E85" s="11"/>
      <c r="F85" s="40" t="s">
        <v>130</v>
      </c>
      <c r="G85" s="5" t="s">
        <v>325</v>
      </c>
      <c r="H85" s="40"/>
      <c r="I85" s="44"/>
    </row>
    <row r="86" spans="1:9" x14ac:dyDescent="0.25">
      <c r="A86" s="43">
        <v>41915</v>
      </c>
      <c r="B86" s="44"/>
      <c r="C86" s="44"/>
      <c r="D86" s="64">
        <v>500</v>
      </c>
      <c r="E86" s="11"/>
      <c r="F86" s="40" t="s">
        <v>130</v>
      </c>
      <c r="G86" s="5" t="s">
        <v>600</v>
      </c>
      <c r="H86" s="40"/>
      <c r="I86" s="44"/>
    </row>
    <row r="87" spans="1:9" x14ac:dyDescent="0.25">
      <c r="A87" s="43">
        <v>41927</v>
      </c>
      <c r="B87" s="44"/>
      <c r="C87" s="44"/>
      <c r="D87" s="64">
        <v>100</v>
      </c>
      <c r="E87" s="11"/>
      <c r="F87" s="40" t="s">
        <v>130</v>
      </c>
      <c r="G87" s="5" t="s">
        <v>649</v>
      </c>
      <c r="H87" s="40"/>
      <c r="I87" s="44"/>
    </row>
    <row r="88" spans="1:9" x14ac:dyDescent="0.25">
      <c r="A88" s="43">
        <v>41933</v>
      </c>
      <c r="B88" s="44"/>
      <c r="C88" s="44"/>
      <c r="D88" s="64">
        <v>10</v>
      </c>
      <c r="E88" s="11"/>
      <c r="F88" s="40" t="s">
        <v>130</v>
      </c>
      <c r="G88" s="5" t="s">
        <v>455</v>
      </c>
      <c r="H88" s="40"/>
      <c r="I88" s="44"/>
    </row>
    <row r="89" spans="1:9" x14ac:dyDescent="0.25">
      <c r="A89" s="43">
        <v>41939</v>
      </c>
      <c r="B89" s="44"/>
      <c r="C89" s="44"/>
      <c r="D89" s="64">
        <v>365</v>
      </c>
      <c r="E89" s="11"/>
      <c r="F89" s="40" t="s">
        <v>130</v>
      </c>
      <c r="G89" s="5" t="s">
        <v>628</v>
      </c>
      <c r="H89" s="40"/>
      <c r="I89" s="44"/>
    </row>
    <row r="90" spans="1:9" x14ac:dyDescent="0.25">
      <c r="A90" s="43">
        <v>41943</v>
      </c>
      <c r="B90" s="44"/>
      <c r="C90" s="44"/>
      <c r="D90" s="64">
        <v>10</v>
      </c>
      <c r="E90" s="11"/>
      <c r="F90" s="40" t="s">
        <v>130</v>
      </c>
      <c r="G90" s="5" t="s">
        <v>315</v>
      </c>
      <c r="H90" s="40"/>
      <c r="I90" s="44"/>
    </row>
    <row r="91" spans="1:9" x14ac:dyDescent="0.25">
      <c r="A91" s="43">
        <v>41946</v>
      </c>
      <c r="B91" s="44"/>
      <c r="C91" s="44"/>
      <c r="D91" s="64">
        <v>10</v>
      </c>
      <c r="E91" s="11"/>
      <c r="F91" s="40" t="s">
        <v>130</v>
      </c>
      <c r="G91" s="5" t="s">
        <v>325</v>
      </c>
      <c r="H91" s="40"/>
      <c r="I91" s="44"/>
    </row>
    <row r="92" spans="1:9" x14ac:dyDescent="0.25">
      <c r="A92" s="43">
        <v>41960</v>
      </c>
      <c r="B92" s="44"/>
      <c r="C92" s="44"/>
      <c r="D92" s="64">
        <v>120</v>
      </c>
      <c r="E92" s="11"/>
      <c r="F92" s="40" t="s">
        <v>130</v>
      </c>
      <c r="G92" s="5" t="s">
        <v>651</v>
      </c>
      <c r="H92" s="40"/>
      <c r="I92" s="44"/>
    </row>
    <row r="93" spans="1:9" x14ac:dyDescent="0.25">
      <c r="A93" s="43">
        <v>41960</v>
      </c>
      <c r="B93" s="44"/>
      <c r="C93" s="44"/>
      <c r="D93" s="64">
        <v>200</v>
      </c>
      <c r="E93" s="11"/>
      <c r="F93" s="40" t="s">
        <v>130</v>
      </c>
      <c r="G93" s="5" t="s">
        <v>506</v>
      </c>
      <c r="H93" s="40"/>
      <c r="I93" s="44"/>
    </row>
    <row r="94" spans="1:9" x14ac:dyDescent="0.25">
      <c r="A94" s="43">
        <v>41964</v>
      </c>
      <c r="B94" s="44"/>
      <c r="C94" s="44"/>
      <c r="D94" s="64">
        <v>10</v>
      </c>
      <c r="E94" s="11"/>
      <c r="F94" s="40" t="s">
        <v>130</v>
      </c>
      <c r="G94" s="5" t="s">
        <v>455</v>
      </c>
      <c r="H94" s="40"/>
      <c r="I94" s="44"/>
    </row>
    <row r="95" spans="1:9" x14ac:dyDescent="0.25">
      <c r="A95" s="43">
        <v>41974</v>
      </c>
      <c r="B95" s="44"/>
      <c r="C95" s="44"/>
      <c r="D95" s="64">
        <v>10</v>
      </c>
      <c r="E95" s="11"/>
      <c r="F95" s="40" t="s">
        <v>130</v>
      </c>
      <c r="G95" s="5" t="s">
        <v>315</v>
      </c>
      <c r="H95" s="40"/>
      <c r="I95" s="44"/>
    </row>
    <row r="96" spans="1:9" x14ac:dyDescent="0.25">
      <c r="A96" s="43">
        <v>41974</v>
      </c>
      <c r="B96" s="44"/>
      <c r="C96" s="44"/>
      <c r="D96" s="64">
        <v>10</v>
      </c>
      <c r="E96" s="11"/>
      <c r="F96" s="40" t="s">
        <v>130</v>
      </c>
      <c r="G96" s="5" t="s">
        <v>325</v>
      </c>
      <c r="H96" s="40"/>
      <c r="I96" s="44"/>
    </row>
    <row r="97" spans="1:10" x14ac:dyDescent="0.25">
      <c r="A97" s="43">
        <v>41976</v>
      </c>
      <c r="B97" s="44"/>
      <c r="C97" s="44"/>
      <c r="D97" s="64">
        <v>100</v>
      </c>
      <c r="E97" s="11"/>
      <c r="F97" s="40" t="s">
        <v>130</v>
      </c>
      <c r="G97" s="5" t="s">
        <v>376</v>
      </c>
      <c r="H97" s="40"/>
      <c r="I97" s="44"/>
    </row>
    <row r="98" spans="1:10" x14ac:dyDescent="0.25">
      <c r="A98" s="43">
        <v>41979</v>
      </c>
      <c r="B98" s="44"/>
      <c r="C98" s="44"/>
      <c r="D98" s="64">
        <v>500</v>
      </c>
      <c r="E98" s="11"/>
      <c r="F98" s="40" t="s">
        <v>130</v>
      </c>
      <c r="G98" s="5" t="s">
        <v>654</v>
      </c>
      <c r="H98" s="40"/>
      <c r="I98" s="44"/>
    </row>
    <row r="99" spans="1:10" x14ac:dyDescent="0.25">
      <c r="A99" s="43">
        <v>41992</v>
      </c>
      <c r="B99" s="44"/>
      <c r="C99" s="44"/>
      <c r="D99" s="64">
        <v>30</v>
      </c>
      <c r="E99" s="11"/>
      <c r="F99" s="40" t="s">
        <v>130</v>
      </c>
      <c r="G99" s="5" t="s">
        <v>655</v>
      </c>
      <c r="H99" s="40"/>
      <c r="I99" s="44"/>
    </row>
    <row r="100" spans="1:10" x14ac:dyDescent="0.25">
      <c r="A100" s="43">
        <v>41995</v>
      </c>
      <c r="B100" s="44"/>
      <c r="C100" s="44"/>
      <c r="D100" s="64">
        <v>10</v>
      </c>
      <c r="E100" s="11"/>
      <c r="F100" s="40" t="s">
        <v>130</v>
      </c>
      <c r="G100" s="5" t="s">
        <v>455</v>
      </c>
      <c r="H100" s="40"/>
      <c r="I100" s="44"/>
    </row>
    <row r="101" spans="1:10" x14ac:dyDescent="0.25">
      <c r="A101" s="43">
        <v>42002</v>
      </c>
      <c r="B101" s="44"/>
      <c r="C101" s="44"/>
      <c r="D101" s="64">
        <v>50</v>
      </c>
      <c r="E101" s="11"/>
      <c r="F101" s="40" t="s">
        <v>130</v>
      </c>
      <c r="G101" s="5" t="s">
        <v>659</v>
      </c>
      <c r="H101" s="40"/>
      <c r="I101" s="44"/>
    </row>
    <row r="102" spans="1:10" x14ac:dyDescent="0.25">
      <c r="A102" s="43">
        <v>42004</v>
      </c>
      <c r="B102" s="44"/>
      <c r="C102" s="44"/>
      <c r="D102" s="64">
        <v>10</v>
      </c>
      <c r="E102" s="11"/>
      <c r="F102" s="40" t="s">
        <v>130</v>
      </c>
      <c r="G102" s="5" t="s">
        <v>315</v>
      </c>
      <c r="H102" s="40"/>
      <c r="I102" s="44"/>
    </row>
    <row r="103" spans="1:10" x14ac:dyDescent="0.25">
      <c r="A103" s="43" t="s">
        <v>660</v>
      </c>
      <c r="B103" s="44"/>
      <c r="C103" s="44"/>
      <c r="D103" s="64">
        <v>210</v>
      </c>
      <c r="E103" s="11"/>
      <c r="F103" s="40" t="s">
        <v>130</v>
      </c>
      <c r="G103" s="5" t="s">
        <v>455</v>
      </c>
      <c r="H103" s="40"/>
      <c r="I103" s="44"/>
    </row>
    <row r="104" spans="1:10" x14ac:dyDescent="0.25">
      <c r="A104" s="43">
        <v>41975</v>
      </c>
      <c r="B104" s="44"/>
      <c r="C104" s="44"/>
      <c r="D104" s="64">
        <v>15</v>
      </c>
      <c r="E104" s="11"/>
      <c r="F104" s="40" t="s">
        <v>653</v>
      </c>
      <c r="G104" s="5" t="s">
        <v>362</v>
      </c>
      <c r="H104" s="40"/>
      <c r="I104" s="44"/>
    </row>
    <row r="105" spans="1:10" x14ac:dyDescent="0.25">
      <c r="A105" s="43">
        <v>41646</v>
      </c>
      <c r="B105" s="44"/>
      <c r="C105" s="44"/>
      <c r="D105" s="63">
        <v>-343.86</v>
      </c>
      <c r="E105" s="11"/>
      <c r="F105" s="40" t="s">
        <v>134</v>
      </c>
      <c r="G105" s="5" t="s">
        <v>490</v>
      </c>
      <c r="H105" s="40"/>
      <c r="I105" s="44"/>
      <c r="J105" s="90">
        <f>SUM(D105:D128)</f>
        <v>-24098.409999999996</v>
      </c>
    </row>
    <row r="106" spans="1:10" x14ac:dyDescent="0.25">
      <c r="A106" s="43">
        <v>41648</v>
      </c>
      <c r="B106" s="44"/>
      <c r="C106" s="44"/>
      <c r="D106" s="63">
        <v>-344.17</v>
      </c>
      <c r="E106" s="11"/>
      <c r="F106" s="40" t="s">
        <v>134</v>
      </c>
      <c r="G106" s="5" t="s">
        <v>490</v>
      </c>
      <c r="H106" s="40"/>
      <c r="I106" s="44"/>
    </row>
    <row r="107" spans="1:10" x14ac:dyDescent="0.25">
      <c r="A107" s="43">
        <v>41649</v>
      </c>
      <c r="B107" s="44"/>
      <c r="C107" s="44"/>
      <c r="D107" s="63">
        <v>-345.13</v>
      </c>
      <c r="E107" s="11"/>
      <c r="F107" s="40" t="s">
        <v>134</v>
      </c>
      <c r="G107" s="5" t="s">
        <v>490</v>
      </c>
      <c r="H107" s="40"/>
      <c r="I107" s="44"/>
    </row>
    <row r="108" spans="1:10" x14ac:dyDescent="0.25">
      <c r="A108" s="43">
        <v>41655</v>
      </c>
      <c r="B108" s="44"/>
      <c r="C108" s="44"/>
      <c r="D108" s="63">
        <v>-347.62</v>
      </c>
      <c r="E108" s="11"/>
      <c r="F108" s="40" t="s">
        <v>134</v>
      </c>
      <c r="G108" s="5" t="s">
        <v>490</v>
      </c>
      <c r="H108" s="40"/>
      <c r="I108" s="44"/>
    </row>
    <row r="109" spans="1:10" x14ac:dyDescent="0.25">
      <c r="A109" s="43">
        <v>41659</v>
      </c>
      <c r="B109" s="44"/>
      <c r="C109" s="44"/>
      <c r="D109" s="63">
        <v>-2212.39</v>
      </c>
      <c r="E109" s="11"/>
      <c r="F109" s="40" t="s">
        <v>134</v>
      </c>
      <c r="G109" s="5" t="s">
        <v>433</v>
      </c>
      <c r="H109" s="40"/>
      <c r="I109" s="44"/>
    </row>
    <row r="110" spans="1:10" x14ac:dyDescent="0.25">
      <c r="A110" s="43">
        <v>41664</v>
      </c>
      <c r="B110" s="44"/>
      <c r="C110" s="44"/>
      <c r="D110" s="63">
        <v>-343.27</v>
      </c>
      <c r="E110" s="11"/>
      <c r="F110" s="40" t="s">
        <v>134</v>
      </c>
      <c r="G110" s="5" t="s">
        <v>490</v>
      </c>
      <c r="H110" s="40"/>
      <c r="I110" s="44"/>
    </row>
    <row r="111" spans="1:10" x14ac:dyDescent="0.25">
      <c r="A111" s="43">
        <v>41666</v>
      </c>
      <c r="B111" s="44"/>
      <c r="C111" s="44"/>
      <c r="D111" s="63">
        <v>-343.27</v>
      </c>
      <c r="E111" s="11"/>
      <c r="F111" s="40" t="s">
        <v>134</v>
      </c>
      <c r="G111" s="5" t="s">
        <v>490</v>
      </c>
      <c r="H111" s="40"/>
      <c r="I111" s="44"/>
    </row>
    <row r="112" spans="1:10" x14ac:dyDescent="0.25">
      <c r="A112" s="43">
        <v>41667</v>
      </c>
      <c r="B112" s="44"/>
      <c r="C112" s="44"/>
      <c r="D112" s="63">
        <v>-345.59</v>
      </c>
      <c r="E112" s="11"/>
      <c r="F112" s="40" t="s">
        <v>134</v>
      </c>
      <c r="G112" s="5" t="s">
        <v>490</v>
      </c>
      <c r="H112" s="40"/>
      <c r="I112" s="44"/>
    </row>
    <row r="113" spans="1:9" x14ac:dyDescent="0.25">
      <c r="A113" s="43">
        <v>41672</v>
      </c>
      <c r="B113" s="44"/>
      <c r="C113" s="44"/>
      <c r="D113" s="63">
        <v>-347.62</v>
      </c>
      <c r="E113" s="11"/>
      <c r="F113" s="40" t="s">
        <v>134</v>
      </c>
      <c r="G113" s="5" t="s">
        <v>490</v>
      </c>
      <c r="H113" s="40"/>
      <c r="I113" s="44"/>
    </row>
    <row r="114" spans="1:9" x14ac:dyDescent="0.25">
      <c r="A114" s="43">
        <v>41677</v>
      </c>
      <c r="B114" s="44"/>
      <c r="C114" s="44"/>
      <c r="D114" s="63">
        <v>-350.12</v>
      </c>
      <c r="E114" s="11"/>
      <c r="F114" s="40" t="s">
        <v>134</v>
      </c>
      <c r="G114" s="5" t="s">
        <v>490</v>
      </c>
      <c r="H114" s="40"/>
      <c r="I114" s="44"/>
    </row>
    <row r="115" spans="1:9" x14ac:dyDescent="0.25">
      <c r="A115" s="43">
        <v>41685</v>
      </c>
      <c r="B115" s="44"/>
      <c r="C115" s="44"/>
      <c r="D115" s="63">
        <v>-342.96</v>
      </c>
      <c r="E115" s="11"/>
      <c r="F115" s="40" t="s">
        <v>134</v>
      </c>
      <c r="G115" s="5" t="s">
        <v>490</v>
      </c>
      <c r="H115" s="40"/>
      <c r="I115" s="44"/>
    </row>
    <row r="116" spans="1:9" x14ac:dyDescent="0.25">
      <c r="A116" s="43">
        <v>41687</v>
      </c>
      <c r="B116" s="44"/>
      <c r="C116" s="44"/>
      <c r="D116" s="63">
        <v>-342.96</v>
      </c>
      <c r="E116" s="11"/>
      <c r="F116" s="40" t="s">
        <v>134</v>
      </c>
      <c r="G116" s="5" t="s">
        <v>490</v>
      </c>
      <c r="H116" s="40"/>
      <c r="I116" s="44"/>
    </row>
    <row r="117" spans="1:9" x14ac:dyDescent="0.25">
      <c r="A117" s="43">
        <v>41688</v>
      </c>
      <c r="B117" s="44"/>
      <c r="C117" s="44"/>
      <c r="D117" s="63">
        <v>-343.03</v>
      </c>
      <c r="E117" s="11"/>
      <c r="F117" s="40" t="s">
        <v>134</v>
      </c>
      <c r="G117" s="5" t="s">
        <v>491</v>
      </c>
      <c r="H117" s="40"/>
      <c r="I117" s="44"/>
    </row>
    <row r="118" spans="1:9" x14ac:dyDescent="0.25">
      <c r="A118" s="43">
        <v>41688</v>
      </c>
      <c r="B118" s="44"/>
      <c r="C118" s="44"/>
      <c r="D118" s="63">
        <v>-343.03</v>
      </c>
      <c r="E118" s="11"/>
      <c r="F118" s="40" t="s">
        <v>134</v>
      </c>
      <c r="G118" s="5" t="s">
        <v>491</v>
      </c>
      <c r="H118" s="40"/>
      <c r="I118" s="44"/>
    </row>
    <row r="119" spans="1:9" x14ac:dyDescent="0.25">
      <c r="A119" s="43">
        <v>41691</v>
      </c>
      <c r="B119" s="44"/>
      <c r="C119" s="44"/>
      <c r="D119" s="63">
        <v>-344.15</v>
      </c>
      <c r="E119" s="11"/>
      <c r="F119" s="40" t="s">
        <v>134</v>
      </c>
      <c r="G119" s="5" t="s">
        <v>490</v>
      </c>
      <c r="H119" s="40"/>
      <c r="I119" s="44"/>
    </row>
    <row r="120" spans="1:9" x14ac:dyDescent="0.25">
      <c r="A120" s="43">
        <v>41692</v>
      </c>
      <c r="B120" s="44"/>
      <c r="C120" s="44"/>
      <c r="D120" s="63">
        <v>-342.75</v>
      </c>
      <c r="E120" s="11"/>
      <c r="F120" s="40" t="s">
        <v>134</v>
      </c>
      <c r="G120" s="5" t="s">
        <v>490</v>
      </c>
      <c r="H120" s="40"/>
      <c r="I120" s="44"/>
    </row>
    <row r="121" spans="1:9" x14ac:dyDescent="0.25">
      <c r="A121" s="43">
        <v>41864</v>
      </c>
      <c r="B121" s="44"/>
      <c r="C121" s="44"/>
      <c r="D121" s="63">
        <v>-10563.38</v>
      </c>
      <c r="E121" s="11"/>
      <c r="F121" s="40" t="s">
        <v>134</v>
      </c>
      <c r="G121" s="5" t="s">
        <v>372</v>
      </c>
      <c r="H121" s="40"/>
      <c r="I121" s="44"/>
    </row>
    <row r="122" spans="1:9" x14ac:dyDescent="0.25">
      <c r="A122" s="43">
        <v>41864</v>
      </c>
      <c r="B122" s="44"/>
      <c r="C122" s="44"/>
      <c r="D122" s="63">
        <v>-16.600000000000001</v>
      </c>
      <c r="E122" s="11"/>
      <c r="F122" s="40" t="s">
        <v>134</v>
      </c>
      <c r="G122" s="5" t="s">
        <v>372</v>
      </c>
      <c r="H122" s="40"/>
      <c r="I122" s="44"/>
    </row>
    <row r="123" spans="1:9" x14ac:dyDescent="0.25">
      <c r="A123" s="43">
        <v>41954</v>
      </c>
      <c r="B123" s="44"/>
      <c r="C123" s="44"/>
      <c r="D123" s="63">
        <v>-46.59</v>
      </c>
      <c r="E123" s="11"/>
      <c r="F123" s="40" t="s">
        <v>134</v>
      </c>
      <c r="G123" s="5" t="s">
        <v>650</v>
      </c>
      <c r="H123" s="40"/>
      <c r="I123" s="44"/>
    </row>
    <row r="124" spans="1:9" x14ac:dyDescent="0.25">
      <c r="A124" s="43">
        <v>41983</v>
      </c>
      <c r="B124" s="44"/>
      <c r="C124" s="44"/>
      <c r="D124" s="63">
        <v>-366.24</v>
      </c>
      <c r="E124" s="11"/>
      <c r="F124" s="40" t="s">
        <v>134</v>
      </c>
      <c r="G124" s="5" t="s">
        <v>490</v>
      </c>
      <c r="H124" s="40"/>
      <c r="I124" s="44"/>
    </row>
    <row r="125" spans="1:9" x14ac:dyDescent="0.25">
      <c r="A125" s="43">
        <v>41994</v>
      </c>
      <c r="B125" s="44"/>
      <c r="C125" s="44"/>
      <c r="D125" s="63">
        <v>-370.63</v>
      </c>
      <c r="E125" s="11"/>
      <c r="F125" s="40" t="s">
        <v>134</v>
      </c>
      <c r="G125" s="5" t="s">
        <v>656</v>
      </c>
      <c r="H125" s="40"/>
      <c r="I125" s="44"/>
    </row>
    <row r="126" spans="1:9" x14ac:dyDescent="0.25">
      <c r="A126" s="43">
        <v>41995</v>
      </c>
      <c r="B126" s="44"/>
      <c r="C126" s="44"/>
      <c r="D126" s="63">
        <v>-4611.2700000000004</v>
      </c>
      <c r="E126" s="11"/>
      <c r="F126" s="40" t="s">
        <v>134</v>
      </c>
      <c r="G126" s="5" t="s">
        <v>657</v>
      </c>
      <c r="H126" s="40"/>
      <c r="I126" s="44"/>
    </row>
    <row r="127" spans="1:9" x14ac:dyDescent="0.25">
      <c r="A127" s="43">
        <v>41998</v>
      </c>
      <c r="B127" s="44"/>
      <c r="C127" s="44"/>
      <c r="D127" s="63">
        <v>-370.89</v>
      </c>
      <c r="E127" s="11"/>
      <c r="F127" s="40" t="s">
        <v>134</v>
      </c>
      <c r="G127" s="5" t="s">
        <v>490</v>
      </c>
      <c r="H127" s="40"/>
      <c r="I127" s="44"/>
    </row>
    <row r="128" spans="1:9" x14ac:dyDescent="0.25">
      <c r="A128" s="43">
        <v>41999</v>
      </c>
      <c r="B128" s="44"/>
      <c r="C128" s="44"/>
      <c r="D128" s="63">
        <v>-370.89</v>
      </c>
      <c r="E128" s="11"/>
      <c r="F128" s="40" t="s">
        <v>134</v>
      </c>
      <c r="G128" s="5" t="s">
        <v>490</v>
      </c>
      <c r="H128" s="40"/>
      <c r="I128" s="44"/>
    </row>
    <row r="130" spans="4:14" x14ac:dyDescent="0.25">
      <c r="D130">
        <f>SUM(D2:D128)</f>
        <v>11966.30000000001</v>
      </c>
      <c r="J130" s="90">
        <f>SUM(J3:J129)</f>
        <v>-24492.769999999997</v>
      </c>
      <c r="L130" s="88">
        <f>SUM(L2:L129)</f>
        <v>29812.48</v>
      </c>
      <c r="N130" s="17">
        <f>SUM(J130:L130)</f>
        <v>5319.7100000000028</v>
      </c>
    </row>
  </sheetData>
  <sortState xmlns:xlrd2="http://schemas.microsoft.com/office/spreadsheetml/2017/richdata2" ref="A1:I126">
    <sortCondition ref="F1:F126"/>
    <sortCondition ref="A1:A126"/>
    <sortCondition ref="G1:G126"/>
    <sortCondition ref="D1:D126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5"/>
  <sheetViews>
    <sheetView workbookViewId="0">
      <pane ySplit="1" topLeftCell="A661" activePane="bottomLeft" state="frozen"/>
      <selection pane="bottomLeft" activeCell="A654" sqref="A654:F681"/>
    </sheetView>
  </sheetViews>
  <sheetFormatPr defaultRowHeight="12.5" x14ac:dyDescent="0.25"/>
  <cols>
    <col min="1" max="1" width="10.1796875" bestFit="1" customWidth="1"/>
    <col min="4" max="4" width="14.7265625" style="8" customWidth="1"/>
    <col min="6" max="6" width="14.81640625" customWidth="1"/>
    <col min="8" max="8" width="11.1796875" customWidth="1"/>
    <col min="10" max="10" width="14.1796875" bestFit="1" customWidth="1"/>
    <col min="12" max="12" width="10.26953125" bestFit="1" customWidth="1"/>
  </cols>
  <sheetData>
    <row r="1" spans="1:8" ht="13" x14ac:dyDescent="0.3">
      <c r="A1" s="3" t="s">
        <v>0</v>
      </c>
      <c r="B1" s="3" t="s">
        <v>1</v>
      </c>
      <c r="C1" s="3" t="s">
        <v>2</v>
      </c>
      <c r="D1" s="23" t="s">
        <v>3</v>
      </c>
      <c r="F1" s="3"/>
      <c r="G1" s="3"/>
      <c r="H1" s="3" t="s">
        <v>259</v>
      </c>
    </row>
    <row r="2" spans="1:8" x14ac:dyDescent="0.25">
      <c r="A2" s="4">
        <v>38680</v>
      </c>
      <c r="B2" s="5">
        <v>1</v>
      </c>
      <c r="C2" s="5">
        <v>1</v>
      </c>
      <c r="D2" s="24">
        <v>52.36</v>
      </c>
      <c r="E2" s="5" t="s">
        <v>48</v>
      </c>
      <c r="F2" s="5"/>
      <c r="G2" s="5"/>
      <c r="H2" s="45">
        <f>+D2</f>
        <v>52.36</v>
      </c>
    </row>
    <row r="3" spans="1:8" s="1" customFormat="1" ht="13" x14ac:dyDescent="0.3">
      <c r="A3" s="46">
        <v>38684</v>
      </c>
      <c r="B3" s="3">
        <v>1</v>
      </c>
      <c r="C3" s="3">
        <v>1</v>
      </c>
      <c r="D3" s="47">
        <v>24.18</v>
      </c>
      <c r="E3" s="3" t="s">
        <v>49</v>
      </c>
      <c r="F3" s="3"/>
      <c r="G3" s="3"/>
      <c r="H3" s="48">
        <f>+H2+D3</f>
        <v>76.539999999999992</v>
      </c>
    </row>
    <row r="4" spans="1:8" x14ac:dyDescent="0.25">
      <c r="A4" s="4">
        <v>38722</v>
      </c>
      <c r="B4" s="5">
        <v>4</v>
      </c>
      <c r="C4" s="5">
        <v>1</v>
      </c>
      <c r="D4" s="24">
        <v>2.5</v>
      </c>
      <c r="E4" s="5" t="s">
        <v>17</v>
      </c>
      <c r="F4" s="5"/>
      <c r="G4" s="5"/>
      <c r="H4" s="45">
        <f t="shared" ref="H4:H67" si="0">+H3+D4</f>
        <v>79.039999999999992</v>
      </c>
    </row>
    <row r="5" spans="1:8" x14ac:dyDescent="0.25">
      <c r="A5" s="4">
        <v>38735</v>
      </c>
      <c r="B5" s="5">
        <v>3</v>
      </c>
      <c r="C5" s="5">
        <v>1</v>
      </c>
      <c r="D5" s="24">
        <v>21.63</v>
      </c>
      <c r="E5" s="5" t="s">
        <v>50</v>
      </c>
      <c r="F5" s="5"/>
      <c r="G5" s="5"/>
      <c r="H5" s="45">
        <f t="shared" si="0"/>
        <v>100.66999999999999</v>
      </c>
    </row>
    <row r="6" spans="1:8" x14ac:dyDescent="0.25">
      <c r="A6" s="4">
        <v>38740</v>
      </c>
      <c r="B6" s="5">
        <v>3</v>
      </c>
      <c r="C6" s="5">
        <v>1</v>
      </c>
      <c r="D6" s="24">
        <v>650</v>
      </c>
      <c r="E6" s="5" t="s">
        <v>51</v>
      </c>
      <c r="F6" s="5"/>
      <c r="G6" s="5"/>
      <c r="H6" s="45">
        <f t="shared" si="0"/>
        <v>750.67</v>
      </c>
    </row>
    <row r="7" spans="1:8" x14ac:dyDescent="0.25">
      <c r="A7" s="4">
        <v>38747</v>
      </c>
      <c r="B7" s="5">
        <v>2</v>
      </c>
      <c r="C7" s="5">
        <v>1</v>
      </c>
      <c r="D7" s="24">
        <v>23.33</v>
      </c>
      <c r="E7" s="5" t="s">
        <v>18</v>
      </c>
      <c r="F7" s="5"/>
      <c r="G7" s="5"/>
      <c r="H7" s="45">
        <f t="shared" si="0"/>
        <v>774</v>
      </c>
    </row>
    <row r="8" spans="1:8" x14ac:dyDescent="0.25">
      <c r="A8" s="4">
        <v>38747</v>
      </c>
      <c r="B8" s="5">
        <v>2</v>
      </c>
      <c r="C8" s="5">
        <v>1</v>
      </c>
      <c r="D8" s="24">
        <v>1183.43</v>
      </c>
      <c r="E8" s="5" t="s">
        <v>111</v>
      </c>
      <c r="F8" s="5"/>
      <c r="G8" s="5"/>
      <c r="H8" s="45">
        <f t="shared" si="0"/>
        <v>1957.43</v>
      </c>
    </row>
    <row r="9" spans="1:8" x14ac:dyDescent="0.25">
      <c r="A9" s="4">
        <v>38757</v>
      </c>
      <c r="B9" s="5">
        <v>3</v>
      </c>
      <c r="C9" s="5">
        <v>2</v>
      </c>
      <c r="D9" s="24">
        <v>14.33</v>
      </c>
      <c r="E9" s="5" t="s">
        <v>18</v>
      </c>
      <c r="F9" s="5"/>
      <c r="G9" s="5"/>
      <c r="H9" s="45">
        <f t="shared" si="0"/>
        <v>1971.76</v>
      </c>
    </row>
    <row r="10" spans="1:8" x14ac:dyDescent="0.25">
      <c r="A10" s="4">
        <v>38757</v>
      </c>
      <c r="B10" s="5">
        <v>2</v>
      </c>
      <c r="C10" s="5">
        <v>2</v>
      </c>
      <c r="D10" s="24">
        <v>2674.77</v>
      </c>
      <c r="E10" s="5" t="s">
        <v>111</v>
      </c>
      <c r="F10" s="5"/>
      <c r="G10" s="5"/>
      <c r="H10" s="45">
        <f t="shared" si="0"/>
        <v>4646.53</v>
      </c>
    </row>
    <row r="11" spans="1:8" x14ac:dyDescent="0.25">
      <c r="A11" s="4">
        <v>38768</v>
      </c>
      <c r="B11" s="5">
        <v>1</v>
      </c>
      <c r="C11" s="5">
        <v>2</v>
      </c>
      <c r="D11" s="24">
        <v>28.06</v>
      </c>
      <c r="E11" s="5" t="s">
        <v>52</v>
      </c>
      <c r="F11" s="5"/>
      <c r="G11" s="5"/>
      <c r="H11" s="45">
        <f t="shared" si="0"/>
        <v>4674.59</v>
      </c>
    </row>
    <row r="12" spans="1:8" x14ac:dyDescent="0.25">
      <c r="A12" s="4">
        <v>38790</v>
      </c>
      <c r="B12" s="5">
        <v>2</v>
      </c>
      <c r="C12" s="5">
        <v>3</v>
      </c>
      <c r="D12" s="24">
        <v>231.46</v>
      </c>
      <c r="E12" s="5" t="s">
        <v>111</v>
      </c>
      <c r="F12" s="5"/>
      <c r="G12" s="5"/>
      <c r="H12" s="45">
        <f t="shared" si="0"/>
        <v>4906.05</v>
      </c>
    </row>
    <row r="13" spans="1:8" x14ac:dyDescent="0.25">
      <c r="A13" s="4">
        <v>38805</v>
      </c>
      <c r="B13" s="5">
        <v>1</v>
      </c>
      <c r="C13" s="5">
        <v>3</v>
      </c>
      <c r="D13" s="24">
        <v>14.33</v>
      </c>
      <c r="E13" s="6" t="s">
        <v>18</v>
      </c>
      <c r="F13" s="5"/>
      <c r="G13" s="5"/>
      <c r="H13" s="45">
        <f t="shared" si="0"/>
        <v>4920.38</v>
      </c>
    </row>
    <row r="14" spans="1:8" x14ac:dyDescent="0.25">
      <c r="A14" s="4">
        <v>38805</v>
      </c>
      <c r="B14" s="5">
        <v>1</v>
      </c>
      <c r="C14" s="5">
        <v>3</v>
      </c>
      <c r="D14" s="24">
        <v>1204.82</v>
      </c>
      <c r="E14" s="5" t="s">
        <v>111</v>
      </c>
      <c r="F14" s="5"/>
      <c r="G14" s="6"/>
      <c r="H14" s="45">
        <f t="shared" si="0"/>
        <v>6125.2</v>
      </c>
    </row>
    <row r="15" spans="1:8" x14ac:dyDescent="0.25">
      <c r="A15" s="4">
        <v>38813</v>
      </c>
      <c r="B15" s="5">
        <v>2</v>
      </c>
      <c r="C15" s="5">
        <v>4</v>
      </c>
      <c r="D15" s="24">
        <v>2.5</v>
      </c>
      <c r="E15" s="5" t="s">
        <v>19</v>
      </c>
      <c r="F15" s="5"/>
      <c r="G15" s="5"/>
      <c r="H15" s="45">
        <f t="shared" si="0"/>
        <v>6127.7</v>
      </c>
    </row>
    <row r="16" spans="1:8" x14ac:dyDescent="0.25">
      <c r="A16" s="4">
        <v>38831</v>
      </c>
      <c r="B16" s="5">
        <v>1</v>
      </c>
      <c r="C16" s="5">
        <v>4</v>
      </c>
      <c r="D16" s="24">
        <v>15.33</v>
      </c>
      <c r="E16" s="6" t="s">
        <v>18</v>
      </c>
      <c r="F16" s="5"/>
      <c r="G16" s="5"/>
      <c r="H16" s="45">
        <f t="shared" si="0"/>
        <v>6143.03</v>
      </c>
    </row>
    <row r="17" spans="1:8" x14ac:dyDescent="0.25">
      <c r="A17" s="4">
        <v>38831</v>
      </c>
      <c r="B17" s="5">
        <v>1</v>
      </c>
      <c r="C17" s="5">
        <v>4</v>
      </c>
      <c r="D17" s="24">
        <v>1176.47</v>
      </c>
      <c r="E17" s="5" t="s">
        <v>111</v>
      </c>
      <c r="F17" s="5"/>
      <c r="G17" s="5"/>
      <c r="H17" s="45">
        <f t="shared" si="0"/>
        <v>7319.5</v>
      </c>
    </row>
    <row r="18" spans="1:8" x14ac:dyDescent="0.25">
      <c r="A18" s="4">
        <v>38839</v>
      </c>
      <c r="B18" s="5">
        <v>2</v>
      </c>
      <c r="C18" s="5">
        <v>5</v>
      </c>
      <c r="D18" s="24">
        <v>234.37</v>
      </c>
      <c r="E18" s="5" t="s">
        <v>53</v>
      </c>
      <c r="F18" s="5"/>
      <c r="G18" s="5"/>
      <c r="H18" s="45">
        <f t="shared" si="0"/>
        <v>7553.87</v>
      </c>
    </row>
    <row r="19" spans="1:8" x14ac:dyDescent="0.25">
      <c r="A19" s="4">
        <v>38841</v>
      </c>
      <c r="B19" s="5">
        <v>2</v>
      </c>
      <c r="C19" s="5">
        <v>5</v>
      </c>
      <c r="D19" s="24">
        <v>44.53</v>
      </c>
      <c r="E19" s="5" t="s">
        <v>53</v>
      </c>
      <c r="F19" s="5"/>
      <c r="G19" s="5"/>
      <c r="H19" s="45">
        <f t="shared" si="0"/>
        <v>7598.4</v>
      </c>
    </row>
    <row r="20" spans="1:8" x14ac:dyDescent="0.25">
      <c r="A20" s="4">
        <v>38845</v>
      </c>
      <c r="B20" s="5">
        <v>2</v>
      </c>
      <c r="C20" s="5">
        <v>5</v>
      </c>
      <c r="D20" s="24">
        <v>280</v>
      </c>
      <c r="E20" s="5" t="s">
        <v>127</v>
      </c>
      <c r="F20" s="5"/>
      <c r="G20" s="5"/>
      <c r="H20" s="45">
        <f t="shared" si="0"/>
        <v>7878.4</v>
      </c>
    </row>
    <row r="21" spans="1:8" x14ac:dyDescent="0.25">
      <c r="A21" s="4">
        <v>38866</v>
      </c>
      <c r="B21" s="5">
        <v>1</v>
      </c>
      <c r="C21" s="5">
        <v>5</v>
      </c>
      <c r="D21" s="24">
        <v>15.33</v>
      </c>
      <c r="E21" s="5" t="s">
        <v>18</v>
      </c>
      <c r="F21" s="5"/>
      <c r="G21" s="5"/>
      <c r="H21" s="45">
        <f t="shared" si="0"/>
        <v>7893.73</v>
      </c>
    </row>
    <row r="22" spans="1:8" x14ac:dyDescent="0.25">
      <c r="A22" s="4">
        <v>38866</v>
      </c>
      <c r="B22" s="5">
        <v>1</v>
      </c>
      <c r="C22" s="5">
        <v>5</v>
      </c>
      <c r="D22" s="24">
        <v>1114.21</v>
      </c>
      <c r="E22" s="5" t="s">
        <v>111</v>
      </c>
      <c r="F22" s="5"/>
      <c r="G22" s="5"/>
      <c r="H22" s="45">
        <f t="shared" si="0"/>
        <v>9007.9399999999987</v>
      </c>
    </row>
    <row r="23" spans="1:8" x14ac:dyDescent="0.25">
      <c r="A23" s="4">
        <v>38895</v>
      </c>
      <c r="B23" s="5">
        <v>1</v>
      </c>
      <c r="C23" s="5">
        <v>6</v>
      </c>
      <c r="D23" s="24">
        <v>15.33</v>
      </c>
      <c r="E23" s="5" t="s">
        <v>18</v>
      </c>
      <c r="F23" s="5"/>
      <c r="G23" s="5"/>
      <c r="H23" s="45">
        <f t="shared" si="0"/>
        <v>9023.2699999999986</v>
      </c>
    </row>
    <row r="24" spans="1:8" x14ac:dyDescent="0.25">
      <c r="A24" s="4">
        <v>38895</v>
      </c>
      <c r="B24" s="5">
        <v>1</v>
      </c>
      <c r="C24" s="5">
        <v>6</v>
      </c>
      <c r="D24" s="24">
        <v>1111.1099999999999</v>
      </c>
      <c r="E24" s="5" t="s">
        <v>111</v>
      </c>
      <c r="F24" s="5"/>
      <c r="G24" s="5"/>
      <c r="H24" s="45">
        <f t="shared" si="0"/>
        <v>10134.379999999999</v>
      </c>
    </row>
    <row r="25" spans="1:8" x14ac:dyDescent="0.25">
      <c r="A25" s="4">
        <v>38904</v>
      </c>
      <c r="B25" s="5">
        <v>2</v>
      </c>
      <c r="C25" s="5">
        <v>7</v>
      </c>
      <c r="D25" s="24">
        <v>3.25</v>
      </c>
      <c r="E25" s="5" t="s">
        <v>19</v>
      </c>
      <c r="F25" s="5"/>
      <c r="G25" s="5"/>
      <c r="H25" s="45">
        <f t="shared" si="0"/>
        <v>10137.629999999999</v>
      </c>
    </row>
    <row r="26" spans="1:8" x14ac:dyDescent="0.25">
      <c r="A26" s="4">
        <v>38910</v>
      </c>
      <c r="B26" s="5">
        <v>2</v>
      </c>
      <c r="C26" s="5">
        <v>7</v>
      </c>
      <c r="D26" s="24">
        <v>250</v>
      </c>
      <c r="E26" s="5" t="s">
        <v>126</v>
      </c>
      <c r="F26" s="5"/>
      <c r="G26" s="5"/>
      <c r="H26" s="45">
        <f t="shared" si="0"/>
        <v>10387.629999999999</v>
      </c>
    </row>
    <row r="27" spans="1:8" x14ac:dyDescent="0.25">
      <c r="A27" s="4">
        <v>38915</v>
      </c>
      <c r="B27" s="5">
        <v>1</v>
      </c>
      <c r="C27" s="5">
        <v>7</v>
      </c>
      <c r="D27" s="24">
        <v>217.11</v>
      </c>
      <c r="E27" s="6" t="s">
        <v>124</v>
      </c>
      <c r="F27" s="5"/>
      <c r="G27" s="5"/>
      <c r="H27" s="45">
        <f t="shared" si="0"/>
        <v>10604.74</v>
      </c>
    </row>
    <row r="28" spans="1:8" x14ac:dyDescent="0.25">
      <c r="A28" s="4">
        <v>38923</v>
      </c>
      <c r="B28" s="5">
        <v>1</v>
      </c>
      <c r="C28" s="5">
        <v>7</v>
      </c>
      <c r="D28" s="24">
        <v>15.33</v>
      </c>
      <c r="E28" s="5" t="s">
        <v>18</v>
      </c>
      <c r="F28" s="5"/>
      <c r="G28" s="5"/>
      <c r="H28" s="45">
        <f t="shared" si="0"/>
        <v>10620.07</v>
      </c>
    </row>
    <row r="29" spans="1:8" x14ac:dyDescent="0.25">
      <c r="A29" s="4">
        <v>38923</v>
      </c>
      <c r="B29" s="5">
        <v>1</v>
      </c>
      <c r="C29" s="5">
        <v>7</v>
      </c>
      <c r="D29" s="24">
        <v>1648.35</v>
      </c>
      <c r="E29" s="5" t="s">
        <v>111</v>
      </c>
      <c r="F29" s="5"/>
      <c r="G29" s="5"/>
      <c r="H29" s="45">
        <f t="shared" si="0"/>
        <v>12268.42</v>
      </c>
    </row>
    <row r="30" spans="1:8" x14ac:dyDescent="0.25">
      <c r="A30" s="4">
        <v>38930</v>
      </c>
      <c r="B30" s="5">
        <v>2</v>
      </c>
      <c r="C30" s="5">
        <v>8</v>
      </c>
      <c r="D30" s="24">
        <v>15.33</v>
      </c>
      <c r="E30" s="6" t="s">
        <v>18</v>
      </c>
      <c r="F30" s="5"/>
      <c r="G30" s="5"/>
      <c r="H30" s="45">
        <f t="shared" si="0"/>
        <v>12283.75</v>
      </c>
    </row>
    <row r="31" spans="1:8" x14ac:dyDescent="0.25">
      <c r="A31" s="4">
        <v>38930</v>
      </c>
      <c r="B31" s="5">
        <v>2</v>
      </c>
      <c r="C31" s="5">
        <v>8</v>
      </c>
      <c r="D31" s="24">
        <v>549.45000000000005</v>
      </c>
      <c r="E31" s="5" t="s">
        <v>111</v>
      </c>
      <c r="F31" s="5"/>
      <c r="G31" s="5"/>
      <c r="H31" s="45">
        <f t="shared" si="0"/>
        <v>12833.2</v>
      </c>
    </row>
    <row r="32" spans="1:8" x14ac:dyDescent="0.25">
      <c r="A32" s="4">
        <v>38965</v>
      </c>
      <c r="B32" s="5">
        <v>1</v>
      </c>
      <c r="C32" s="5">
        <v>9</v>
      </c>
      <c r="D32" s="24">
        <v>15.33</v>
      </c>
      <c r="E32" s="6" t="s">
        <v>18</v>
      </c>
      <c r="F32" s="5"/>
      <c r="G32" s="5"/>
      <c r="H32" s="45">
        <f t="shared" si="0"/>
        <v>12848.53</v>
      </c>
    </row>
    <row r="33" spans="1:8" x14ac:dyDescent="0.25">
      <c r="A33" s="4">
        <v>38965</v>
      </c>
      <c r="B33" s="5">
        <v>1</v>
      </c>
      <c r="C33" s="5">
        <v>9</v>
      </c>
      <c r="D33" s="24">
        <v>1988.95</v>
      </c>
      <c r="E33" s="5" t="s">
        <v>111</v>
      </c>
      <c r="F33" s="5"/>
      <c r="G33" s="5"/>
      <c r="H33" s="45">
        <f t="shared" si="0"/>
        <v>14837.480000000001</v>
      </c>
    </row>
    <row r="34" spans="1:8" x14ac:dyDescent="0.25">
      <c r="A34" s="4">
        <v>38995</v>
      </c>
      <c r="B34" s="5">
        <v>2</v>
      </c>
      <c r="C34" s="5">
        <v>10</v>
      </c>
      <c r="D34" s="24">
        <v>3.25</v>
      </c>
      <c r="E34" s="6" t="s">
        <v>19</v>
      </c>
      <c r="F34" s="5"/>
      <c r="G34" s="5"/>
      <c r="H34" s="45">
        <f t="shared" si="0"/>
        <v>14840.730000000001</v>
      </c>
    </row>
    <row r="35" spans="1:8" x14ac:dyDescent="0.25">
      <c r="A35" s="4">
        <v>38999</v>
      </c>
      <c r="B35" s="5">
        <v>1</v>
      </c>
      <c r="C35" s="5">
        <v>10</v>
      </c>
      <c r="D35" s="24">
        <v>64.5</v>
      </c>
      <c r="E35" s="6" t="s">
        <v>20</v>
      </c>
      <c r="F35" s="5"/>
      <c r="G35" s="5"/>
      <c r="H35" s="45">
        <f t="shared" si="0"/>
        <v>14905.230000000001</v>
      </c>
    </row>
    <row r="36" spans="1:8" x14ac:dyDescent="0.25">
      <c r="A36" s="4">
        <v>39014</v>
      </c>
      <c r="B36" s="5">
        <v>1</v>
      </c>
      <c r="C36" s="5">
        <v>10</v>
      </c>
      <c r="D36" s="24">
        <v>600</v>
      </c>
      <c r="E36" s="6" t="s">
        <v>54</v>
      </c>
      <c r="F36" s="5"/>
      <c r="G36" s="5"/>
      <c r="H36" s="45">
        <f t="shared" si="0"/>
        <v>15505.230000000001</v>
      </c>
    </row>
    <row r="37" spans="1:8" x14ac:dyDescent="0.25">
      <c r="A37" s="4">
        <v>39034</v>
      </c>
      <c r="B37" s="5">
        <v>2</v>
      </c>
      <c r="C37" s="5">
        <v>11</v>
      </c>
      <c r="D37" s="24">
        <v>452.49</v>
      </c>
      <c r="E37" s="5" t="s">
        <v>111</v>
      </c>
      <c r="F37" s="5"/>
      <c r="G37" s="5"/>
      <c r="H37" s="45">
        <f t="shared" si="0"/>
        <v>15957.720000000001</v>
      </c>
    </row>
    <row r="38" spans="1:8" x14ac:dyDescent="0.25">
      <c r="A38" s="4">
        <v>39034</v>
      </c>
      <c r="B38" s="5">
        <v>2</v>
      </c>
      <c r="C38" s="5">
        <v>11</v>
      </c>
      <c r="D38" s="24">
        <v>15.33</v>
      </c>
      <c r="E38" s="6" t="s">
        <v>18</v>
      </c>
      <c r="F38" s="5"/>
      <c r="G38" s="5"/>
      <c r="H38" s="45">
        <f t="shared" si="0"/>
        <v>15973.050000000001</v>
      </c>
    </row>
    <row r="39" spans="1:8" x14ac:dyDescent="0.25">
      <c r="A39" s="4">
        <v>39041</v>
      </c>
      <c r="B39" s="5">
        <v>2</v>
      </c>
      <c r="C39" s="5">
        <v>11</v>
      </c>
      <c r="D39" s="24">
        <v>85.12</v>
      </c>
      <c r="E39" s="6" t="s">
        <v>21</v>
      </c>
      <c r="F39" s="5"/>
      <c r="G39" s="5"/>
      <c r="H39" s="45">
        <f t="shared" si="0"/>
        <v>16058.170000000002</v>
      </c>
    </row>
    <row r="40" spans="1:8" x14ac:dyDescent="0.25">
      <c r="A40" s="4">
        <v>39045</v>
      </c>
      <c r="B40" s="5">
        <v>1</v>
      </c>
      <c r="C40" s="5">
        <v>11</v>
      </c>
      <c r="D40" s="24">
        <v>40.46</v>
      </c>
      <c r="E40" s="6" t="s">
        <v>55</v>
      </c>
      <c r="F40" s="5"/>
      <c r="G40" s="5"/>
      <c r="H40" s="45">
        <f t="shared" si="0"/>
        <v>16098.630000000001</v>
      </c>
    </row>
    <row r="41" spans="1:8" x14ac:dyDescent="0.25">
      <c r="A41" s="4">
        <v>39063</v>
      </c>
      <c r="B41" s="5">
        <v>4</v>
      </c>
      <c r="C41" s="5">
        <v>12</v>
      </c>
      <c r="D41" s="24">
        <v>21.9</v>
      </c>
      <c r="E41" s="6" t="s">
        <v>22</v>
      </c>
      <c r="F41" s="5"/>
      <c r="G41" s="5"/>
      <c r="H41" s="45">
        <f t="shared" si="0"/>
        <v>16120.53</v>
      </c>
    </row>
    <row r="42" spans="1:8" s="1" customFormat="1" ht="13" x14ac:dyDescent="0.3">
      <c r="A42" s="46">
        <v>39080</v>
      </c>
      <c r="B42" s="3">
        <v>1</v>
      </c>
      <c r="C42" s="3">
        <v>12</v>
      </c>
      <c r="D42" s="47">
        <v>446.34</v>
      </c>
      <c r="E42" s="49" t="s">
        <v>125</v>
      </c>
      <c r="F42" s="3"/>
      <c r="G42" s="3"/>
      <c r="H42" s="48">
        <f t="shared" si="0"/>
        <v>16566.87</v>
      </c>
    </row>
    <row r="43" spans="1:8" x14ac:dyDescent="0.25">
      <c r="A43" s="4">
        <v>39084</v>
      </c>
      <c r="B43" s="5">
        <v>2</v>
      </c>
      <c r="C43" s="5">
        <v>1</v>
      </c>
      <c r="D43" s="24">
        <v>445.51</v>
      </c>
      <c r="E43" s="6" t="s">
        <v>125</v>
      </c>
      <c r="F43" s="5"/>
      <c r="G43" s="5"/>
      <c r="H43" s="45">
        <f t="shared" si="0"/>
        <v>17012.379999999997</v>
      </c>
    </row>
    <row r="44" spans="1:8" x14ac:dyDescent="0.25">
      <c r="A44" s="4">
        <v>39084</v>
      </c>
      <c r="B44" s="5">
        <v>2</v>
      </c>
      <c r="C44" s="5">
        <v>1</v>
      </c>
      <c r="D44" s="24">
        <v>445.51</v>
      </c>
      <c r="E44" s="6" t="s">
        <v>125</v>
      </c>
      <c r="F44" s="5"/>
      <c r="G44" s="5"/>
      <c r="H44" s="45">
        <f t="shared" si="0"/>
        <v>17457.889999999996</v>
      </c>
    </row>
    <row r="45" spans="1:8" x14ac:dyDescent="0.25">
      <c r="A45" s="4">
        <v>39084</v>
      </c>
      <c r="B45" s="5">
        <v>2</v>
      </c>
      <c r="C45" s="5">
        <v>1</v>
      </c>
      <c r="D45" s="24">
        <v>443.17</v>
      </c>
      <c r="E45" s="6" t="s">
        <v>125</v>
      </c>
      <c r="F45" s="5"/>
      <c r="G45" s="5"/>
      <c r="H45" s="45">
        <f t="shared" si="0"/>
        <v>17901.059999999994</v>
      </c>
    </row>
    <row r="46" spans="1:8" x14ac:dyDescent="0.25">
      <c r="A46" s="4">
        <v>39086</v>
      </c>
      <c r="B46" s="5">
        <v>2</v>
      </c>
      <c r="C46" s="5">
        <v>1</v>
      </c>
      <c r="D46" s="24">
        <v>442.64</v>
      </c>
      <c r="E46" s="6" t="s">
        <v>125</v>
      </c>
      <c r="F46" s="5"/>
      <c r="G46" s="5"/>
      <c r="H46" s="45">
        <f t="shared" si="0"/>
        <v>18343.699999999993</v>
      </c>
    </row>
    <row r="47" spans="1:8" x14ac:dyDescent="0.25">
      <c r="A47" s="4">
        <v>39087</v>
      </c>
      <c r="B47" s="5">
        <v>2</v>
      </c>
      <c r="C47" s="5">
        <v>1</v>
      </c>
      <c r="D47" s="24">
        <v>3.5</v>
      </c>
      <c r="E47" s="6" t="s">
        <v>17</v>
      </c>
      <c r="F47" s="7"/>
      <c r="G47" s="5"/>
      <c r="H47" s="45">
        <f t="shared" si="0"/>
        <v>18347.199999999993</v>
      </c>
    </row>
    <row r="48" spans="1:8" x14ac:dyDescent="0.25">
      <c r="A48" s="4">
        <v>39094</v>
      </c>
      <c r="B48" s="5">
        <v>1</v>
      </c>
      <c r="C48" s="5">
        <v>1</v>
      </c>
      <c r="D48" s="24">
        <v>2298.85</v>
      </c>
      <c r="E48" s="5" t="s">
        <v>111</v>
      </c>
      <c r="F48" s="5"/>
      <c r="G48" s="5"/>
      <c r="H48" s="45">
        <f t="shared" si="0"/>
        <v>20646.049999999992</v>
      </c>
    </row>
    <row r="49" spans="1:8" x14ac:dyDescent="0.25">
      <c r="A49" s="4">
        <v>39094</v>
      </c>
      <c r="B49" s="5">
        <v>1</v>
      </c>
      <c r="C49" s="5">
        <v>1</v>
      </c>
      <c r="D49" s="24">
        <v>15.33</v>
      </c>
      <c r="E49" s="6" t="s">
        <v>18</v>
      </c>
      <c r="F49" s="7"/>
      <c r="G49" s="5"/>
      <c r="H49" s="45">
        <f t="shared" si="0"/>
        <v>20661.379999999994</v>
      </c>
    </row>
    <row r="50" spans="1:8" x14ac:dyDescent="0.25">
      <c r="A50" s="4">
        <v>39100</v>
      </c>
      <c r="B50" s="5">
        <v>1</v>
      </c>
      <c r="C50" s="5">
        <v>1</v>
      </c>
      <c r="D50" s="24">
        <v>448.67</v>
      </c>
      <c r="E50" s="6" t="s">
        <v>125</v>
      </c>
      <c r="F50" s="5"/>
      <c r="G50" s="5"/>
      <c r="H50" s="45">
        <f t="shared" si="0"/>
        <v>21110.049999999992</v>
      </c>
    </row>
    <row r="51" spans="1:8" x14ac:dyDescent="0.25">
      <c r="A51" s="4">
        <v>39118</v>
      </c>
      <c r="B51" s="5">
        <v>2</v>
      </c>
      <c r="C51" s="5">
        <v>2</v>
      </c>
      <c r="D51" s="24">
        <v>444.76</v>
      </c>
      <c r="E51" s="6" t="s">
        <v>125</v>
      </c>
      <c r="F51" s="5"/>
      <c r="G51" s="5"/>
      <c r="H51" s="45">
        <f t="shared" si="0"/>
        <v>21554.80999999999</v>
      </c>
    </row>
    <row r="52" spans="1:8" x14ac:dyDescent="0.25">
      <c r="A52" s="4">
        <v>39118</v>
      </c>
      <c r="B52" s="5">
        <v>2</v>
      </c>
      <c r="C52" s="5">
        <v>2</v>
      </c>
      <c r="D52" s="24">
        <v>444.76</v>
      </c>
      <c r="E52" s="6" t="s">
        <v>125</v>
      </c>
      <c r="F52" s="5"/>
      <c r="G52" s="5"/>
      <c r="H52" s="45">
        <f t="shared" si="0"/>
        <v>21999.569999999989</v>
      </c>
    </row>
    <row r="53" spans="1:8" x14ac:dyDescent="0.25">
      <c r="A53" s="4">
        <v>39126</v>
      </c>
      <c r="B53" s="5">
        <v>1</v>
      </c>
      <c r="C53" s="5">
        <v>2</v>
      </c>
      <c r="D53" s="24">
        <v>2305.4699999999998</v>
      </c>
      <c r="E53" s="5" t="s">
        <v>111</v>
      </c>
      <c r="F53" s="5"/>
      <c r="G53" s="5"/>
      <c r="H53" s="45">
        <f t="shared" si="0"/>
        <v>24305.03999999999</v>
      </c>
    </row>
    <row r="54" spans="1:8" x14ac:dyDescent="0.25">
      <c r="A54" s="4">
        <v>39126</v>
      </c>
      <c r="B54" s="5">
        <v>1</v>
      </c>
      <c r="C54" s="5">
        <v>2</v>
      </c>
      <c r="D54" s="24">
        <v>15.33</v>
      </c>
      <c r="E54" s="6" t="s">
        <v>18</v>
      </c>
      <c r="F54" s="7"/>
      <c r="G54" s="5"/>
      <c r="H54" s="45">
        <f t="shared" si="0"/>
        <v>24320.369999999992</v>
      </c>
    </row>
    <row r="55" spans="1:8" x14ac:dyDescent="0.25">
      <c r="A55" s="4">
        <v>39133</v>
      </c>
      <c r="B55" s="5">
        <v>1</v>
      </c>
      <c r="C55" s="5">
        <v>2</v>
      </c>
      <c r="D55" s="24">
        <v>448.01</v>
      </c>
      <c r="E55" s="6" t="s">
        <v>125</v>
      </c>
      <c r="F55" s="5"/>
      <c r="G55" s="5"/>
      <c r="H55" s="45">
        <f t="shared" si="0"/>
        <v>24768.37999999999</v>
      </c>
    </row>
    <row r="56" spans="1:8" x14ac:dyDescent="0.25">
      <c r="A56" s="4">
        <v>39134</v>
      </c>
      <c r="B56" s="5">
        <v>1</v>
      </c>
      <c r="C56" s="5">
        <v>2</v>
      </c>
      <c r="D56" s="24">
        <v>448.01</v>
      </c>
      <c r="E56" s="6" t="s">
        <v>125</v>
      </c>
      <c r="F56" s="5"/>
      <c r="G56" s="5"/>
      <c r="H56" s="45">
        <f t="shared" si="0"/>
        <v>25216.389999999989</v>
      </c>
    </row>
    <row r="57" spans="1:8" x14ac:dyDescent="0.25">
      <c r="A57" s="4">
        <v>39146</v>
      </c>
      <c r="B57" s="5">
        <v>2</v>
      </c>
      <c r="C57" s="5">
        <v>3</v>
      </c>
      <c r="D57" s="24">
        <v>21.62</v>
      </c>
      <c r="E57" s="6" t="s">
        <v>23</v>
      </c>
      <c r="F57" s="7"/>
      <c r="G57" s="5"/>
      <c r="H57" s="45">
        <f t="shared" si="0"/>
        <v>25238.009999999987</v>
      </c>
    </row>
    <row r="58" spans="1:8" x14ac:dyDescent="0.25">
      <c r="A58" s="4">
        <v>39146</v>
      </c>
      <c r="B58" s="5">
        <v>2</v>
      </c>
      <c r="C58" s="5">
        <v>3</v>
      </c>
      <c r="D58" s="24">
        <v>2272.73</v>
      </c>
      <c r="E58" s="5" t="s">
        <v>111</v>
      </c>
      <c r="F58" s="5"/>
      <c r="G58" s="5"/>
      <c r="H58" s="45">
        <f t="shared" si="0"/>
        <v>27510.739999999987</v>
      </c>
    </row>
    <row r="59" spans="1:8" x14ac:dyDescent="0.25">
      <c r="A59" s="4">
        <v>39146</v>
      </c>
      <c r="B59" s="5">
        <v>2</v>
      </c>
      <c r="C59" s="5">
        <v>3</v>
      </c>
      <c r="D59" s="24">
        <v>15.33</v>
      </c>
      <c r="E59" s="6" t="s">
        <v>18</v>
      </c>
      <c r="F59" s="7"/>
      <c r="G59" s="5"/>
      <c r="H59" s="45">
        <f t="shared" si="0"/>
        <v>27526.069999999989</v>
      </c>
    </row>
    <row r="60" spans="1:8" x14ac:dyDescent="0.25">
      <c r="A60" s="4">
        <v>39177</v>
      </c>
      <c r="B60" s="5">
        <v>2</v>
      </c>
      <c r="C60" s="5">
        <v>4</v>
      </c>
      <c r="D60" s="24">
        <v>3.5</v>
      </c>
      <c r="E60" s="6" t="s">
        <v>17</v>
      </c>
      <c r="F60" s="7"/>
      <c r="G60" s="5"/>
      <c r="H60" s="45">
        <f t="shared" si="0"/>
        <v>27529.569999999989</v>
      </c>
    </row>
    <row r="61" spans="1:8" x14ac:dyDescent="0.25">
      <c r="A61" s="4">
        <v>39185</v>
      </c>
      <c r="B61" s="5">
        <v>2</v>
      </c>
      <c r="C61" s="5">
        <v>4</v>
      </c>
      <c r="D61" s="24">
        <v>0.01</v>
      </c>
      <c r="E61" s="5" t="s">
        <v>34</v>
      </c>
      <c r="F61" s="7"/>
      <c r="G61" s="5"/>
      <c r="H61" s="45">
        <f t="shared" si="0"/>
        <v>27529.579999999987</v>
      </c>
    </row>
    <row r="62" spans="1:8" x14ac:dyDescent="0.25">
      <c r="A62" s="4">
        <v>39211</v>
      </c>
      <c r="B62" s="5">
        <v>2</v>
      </c>
      <c r="C62" s="5">
        <v>5</v>
      </c>
      <c r="D62" s="24">
        <v>112.1</v>
      </c>
      <c r="E62" s="6" t="s">
        <v>56</v>
      </c>
      <c r="F62" s="5"/>
      <c r="G62" s="5"/>
      <c r="H62" s="45">
        <f t="shared" si="0"/>
        <v>27641.679999999986</v>
      </c>
    </row>
    <row r="63" spans="1:8" x14ac:dyDescent="0.25">
      <c r="A63" s="4">
        <v>39230</v>
      </c>
      <c r="B63" s="5">
        <v>1</v>
      </c>
      <c r="C63" s="5">
        <v>5</v>
      </c>
      <c r="D63" s="24">
        <v>182.61</v>
      </c>
      <c r="E63" s="6" t="s">
        <v>57</v>
      </c>
      <c r="F63" s="7"/>
      <c r="G63" s="5"/>
      <c r="H63" s="45">
        <f t="shared" si="0"/>
        <v>27824.289999999986</v>
      </c>
    </row>
    <row r="64" spans="1:8" x14ac:dyDescent="0.25">
      <c r="A64" s="4">
        <v>39268</v>
      </c>
      <c r="B64" s="5">
        <v>2</v>
      </c>
      <c r="C64" s="5">
        <v>7</v>
      </c>
      <c r="D64" s="24">
        <v>3.5</v>
      </c>
      <c r="E64" s="6" t="s">
        <v>19</v>
      </c>
      <c r="F64" s="7"/>
      <c r="G64" s="5"/>
      <c r="H64" s="45">
        <f t="shared" si="0"/>
        <v>27827.789999999986</v>
      </c>
    </row>
    <row r="65" spans="1:8" x14ac:dyDescent="0.25">
      <c r="A65" s="4">
        <v>39275</v>
      </c>
      <c r="B65" s="5">
        <v>2</v>
      </c>
      <c r="C65" s="5">
        <v>7</v>
      </c>
      <c r="D65" s="24">
        <v>3389.83</v>
      </c>
      <c r="E65" s="5" t="s">
        <v>111</v>
      </c>
      <c r="F65" s="5"/>
      <c r="G65" s="5"/>
      <c r="H65" s="45">
        <f t="shared" si="0"/>
        <v>31217.619999999988</v>
      </c>
    </row>
    <row r="66" spans="1:8" x14ac:dyDescent="0.25">
      <c r="A66" s="4">
        <v>39275</v>
      </c>
      <c r="B66" s="5">
        <v>2</v>
      </c>
      <c r="C66" s="5">
        <v>7</v>
      </c>
      <c r="D66" s="24">
        <v>15.33</v>
      </c>
      <c r="E66" s="6" t="s">
        <v>18</v>
      </c>
      <c r="F66" s="7"/>
      <c r="G66" s="5"/>
      <c r="H66" s="45">
        <f t="shared" si="0"/>
        <v>31232.94999999999</v>
      </c>
    </row>
    <row r="67" spans="1:8" x14ac:dyDescent="0.25">
      <c r="A67" s="4">
        <v>39283</v>
      </c>
      <c r="B67" s="5">
        <v>1</v>
      </c>
      <c r="C67" s="5">
        <v>7</v>
      </c>
      <c r="D67" s="24">
        <v>436.6</v>
      </c>
      <c r="E67" s="6" t="s">
        <v>125</v>
      </c>
      <c r="F67" s="5"/>
      <c r="G67" s="5"/>
      <c r="H67" s="45">
        <f t="shared" si="0"/>
        <v>31669.549999999988</v>
      </c>
    </row>
    <row r="68" spans="1:8" x14ac:dyDescent="0.25">
      <c r="A68" s="4">
        <v>39286</v>
      </c>
      <c r="B68" s="5">
        <v>1</v>
      </c>
      <c r="C68" s="5">
        <v>7</v>
      </c>
      <c r="D68" s="24">
        <v>436.93</v>
      </c>
      <c r="E68" s="6" t="s">
        <v>125</v>
      </c>
      <c r="F68" s="5"/>
      <c r="G68" s="5"/>
      <c r="H68" s="45">
        <f t="shared" ref="H68:H131" si="1">+H67+D68</f>
        <v>32106.479999999989</v>
      </c>
    </row>
    <row r="69" spans="1:8" x14ac:dyDescent="0.25">
      <c r="A69" s="4">
        <v>39300</v>
      </c>
      <c r="B69" s="5">
        <v>2</v>
      </c>
      <c r="C69" s="5">
        <v>8</v>
      </c>
      <c r="D69" s="24">
        <v>52.12</v>
      </c>
      <c r="E69" s="6" t="s">
        <v>57</v>
      </c>
      <c r="F69" s="7"/>
      <c r="G69" s="5"/>
      <c r="H69" s="45">
        <f t="shared" si="1"/>
        <v>32158.599999999988</v>
      </c>
    </row>
    <row r="70" spans="1:8" x14ac:dyDescent="0.25">
      <c r="A70" s="4">
        <v>39307</v>
      </c>
      <c r="B70" s="5">
        <v>2</v>
      </c>
      <c r="C70" s="5">
        <v>8</v>
      </c>
      <c r="D70" s="24">
        <v>4545.45</v>
      </c>
      <c r="E70" s="5" t="s">
        <v>111</v>
      </c>
      <c r="F70" s="5"/>
      <c r="G70" s="5"/>
      <c r="H70" s="45">
        <f t="shared" si="1"/>
        <v>36704.049999999988</v>
      </c>
    </row>
    <row r="71" spans="1:8" x14ac:dyDescent="0.25">
      <c r="A71" s="4">
        <v>39307</v>
      </c>
      <c r="B71" s="5">
        <v>2</v>
      </c>
      <c r="C71" s="5">
        <v>8</v>
      </c>
      <c r="D71" s="24">
        <v>15.33</v>
      </c>
      <c r="E71" s="6" t="s">
        <v>18</v>
      </c>
      <c r="F71" s="7"/>
      <c r="G71" s="5"/>
      <c r="H71" s="45">
        <f t="shared" si="1"/>
        <v>36719.37999999999</v>
      </c>
    </row>
    <row r="72" spans="1:8" x14ac:dyDescent="0.25">
      <c r="A72" s="4">
        <v>39342</v>
      </c>
      <c r="B72" s="5">
        <v>1</v>
      </c>
      <c r="C72" s="5">
        <v>9</v>
      </c>
      <c r="D72" s="24">
        <v>2.98</v>
      </c>
      <c r="E72" s="6" t="s">
        <v>260</v>
      </c>
      <c r="F72" s="7"/>
      <c r="G72" s="5"/>
      <c r="H72" s="45">
        <f t="shared" si="1"/>
        <v>36722.359999999993</v>
      </c>
    </row>
    <row r="73" spans="1:8" x14ac:dyDescent="0.25">
      <c r="A73" s="4">
        <v>39358</v>
      </c>
      <c r="B73" s="5">
        <v>1</v>
      </c>
      <c r="C73" s="5">
        <v>10</v>
      </c>
      <c r="D73" s="24">
        <v>3260.87</v>
      </c>
      <c r="E73" s="6" t="s">
        <v>183</v>
      </c>
      <c r="F73" s="7"/>
      <c r="G73" s="5"/>
      <c r="H73" s="45">
        <f t="shared" si="1"/>
        <v>39983.229999999996</v>
      </c>
    </row>
    <row r="74" spans="1:8" x14ac:dyDescent="0.25">
      <c r="A74" s="4">
        <v>39358</v>
      </c>
      <c r="B74" s="5">
        <v>1</v>
      </c>
      <c r="C74" s="5">
        <v>10</v>
      </c>
      <c r="D74" s="24">
        <v>15.33</v>
      </c>
      <c r="E74" s="6" t="s">
        <v>18</v>
      </c>
      <c r="F74" s="7"/>
      <c r="G74" s="5"/>
      <c r="H74" s="45">
        <f t="shared" si="1"/>
        <v>39998.559999999998</v>
      </c>
    </row>
    <row r="75" spans="1:8" x14ac:dyDescent="0.25">
      <c r="A75" s="4">
        <v>39359</v>
      </c>
      <c r="B75" s="5">
        <v>1</v>
      </c>
      <c r="C75" s="5">
        <v>10</v>
      </c>
      <c r="D75" s="24">
        <v>3.5</v>
      </c>
      <c r="E75" s="6" t="s">
        <v>17</v>
      </c>
      <c r="F75" s="7"/>
      <c r="G75" s="5"/>
      <c r="H75" s="45">
        <f t="shared" si="1"/>
        <v>40002.06</v>
      </c>
    </row>
    <row r="76" spans="1:8" x14ac:dyDescent="0.25">
      <c r="A76" s="4">
        <v>39398</v>
      </c>
      <c r="B76" s="5">
        <v>2</v>
      </c>
      <c r="C76" s="5">
        <v>11</v>
      </c>
      <c r="D76" s="24">
        <v>2122.0100000000002</v>
      </c>
      <c r="E76" s="6" t="s">
        <v>183</v>
      </c>
      <c r="F76" s="7"/>
      <c r="G76" s="5"/>
      <c r="H76" s="45">
        <f t="shared" si="1"/>
        <v>42124.07</v>
      </c>
    </row>
    <row r="77" spans="1:8" x14ac:dyDescent="0.25">
      <c r="A77" s="4">
        <v>39398</v>
      </c>
      <c r="B77" s="5">
        <v>2</v>
      </c>
      <c r="C77" s="5">
        <v>11</v>
      </c>
      <c r="D77" s="24">
        <v>15.33</v>
      </c>
      <c r="E77" s="6" t="s">
        <v>18</v>
      </c>
      <c r="F77" s="7"/>
      <c r="G77" s="5"/>
      <c r="H77" s="45">
        <f t="shared" si="1"/>
        <v>42139.4</v>
      </c>
    </row>
    <row r="78" spans="1:8" x14ac:dyDescent="0.25">
      <c r="A78" s="4">
        <v>39412</v>
      </c>
      <c r="B78" s="5">
        <v>1</v>
      </c>
      <c r="C78" s="5">
        <v>11</v>
      </c>
      <c r="D78" s="24">
        <v>40.46</v>
      </c>
      <c r="E78" s="6" t="s">
        <v>55</v>
      </c>
      <c r="F78" s="5"/>
      <c r="G78" s="5"/>
      <c r="H78" s="45">
        <f t="shared" si="1"/>
        <v>42179.86</v>
      </c>
    </row>
    <row r="79" spans="1:8" x14ac:dyDescent="0.25">
      <c r="A79" s="4">
        <v>39419</v>
      </c>
      <c r="B79" s="5">
        <v>4</v>
      </c>
      <c r="C79" s="5">
        <v>12</v>
      </c>
      <c r="D79" s="24">
        <v>674.16</v>
      </c>
      <c r="E79" s="6" t="s">
        <v>183</v>
      </c>
      <c r="F79" s="5"/>
      <c r="G79" s="5"/>
      <c r="H79" s="45">
        <f t="shared" si="1"/>
        <v>42854.020000000004</v>
      </c>
    </row>
    <row r="80" spans="1:8" x14ac:dyDescent="0.25">
      <c r="A80" s="4">
        <v>39419</v>
      </c>
      <c r="B80" s="5">
        <v>4</v>
      </c>
      <c r="C80" s="5">
        <v>12</v>
      </c>
      <c r="D80" s="24">
        <v>15.33</v>
      </c>
      <c r="E80" s="6" t="s">
        <v>18</v>
      </c>
      <c r="F80" s="5"/>
      <c r="G80" s="5"/>
      <c r="H80" s="45">
        <f t="shared" si="1"/>
        <v>42869.350000000006</v>
      </c>
    </row>
    <row r="81" spans="1:8" x14ac:dyDescent="0.25">
      <c r="A81" s="4">
        <v>39429</v>
      </c>
      <c r="B81" s="5">
        <v>2</v>
      </c>
      <c r="C81" s="5">
        <v>12</v>
      </c>
      <c r="D81" s="24">
        <v>2000</v>
      </c>
      <c r="E81" s="6" t="s">
        <v>261</v>
      </c>
      <c r="F81" s="5"/>
      <c r="G81" s="5"/>
      <c r="H81" s="45">
        <f t="shared" si="1"/>
        <v>44869.350000000006</v>
      </c>
    </row>
    <row r="82" spans="1:8" x14ac:dyDescent="0.25">
      <c r="A82" s="4">
        <v>39433</v>
      </c>
      <c r="B82" s="5">
        <v>2</v>
      </c>
      <c r="C82" s="5">
        <v>12</v>
      </c>
      <c r="D82" s="24">
        <v>445.43</v>
      </c>
      <c r="E82" s="6" t="s">
        <v>192</v>
      </c>
      <c r="F82" s="5"/>
      <c r="G82" s="5"/>
      <c r="H82" s="45">
        <f t="shared" si="1"/>
        <v>45314.780000000006</v>
      </c>
    </row>
    <row r="83" spans="1:8" x14ac:dyDescent="0.25">
      <c r="A83" s="4">
        <v>39440</v>
      </c>
      <c r="B83" s="5">
        <v>2</v>
      </c>
      <c r="C83" s="5">
        <v>12</v>
      </c>
      <c r="D83" s="24">
        <v>450.47</v>
      </c>
      <c r="E83" s="6" t="s">
        <v>192</v>
      </c>
      <c r="F83" s="5"/>
      <c r="G83" s="5"/>
      <c r="H83" s="45">
        <f t="shared" si="1"/>
        <v>45765.250000000007</v>
      </c>
    </row>
    <row r="84" spans="1:8" s="1" customFormat="1" ht="13" x14ac:dyDescent="0.3">
      <c r="A84" s="46">
        <v>39444</v>
      </c>
      <c r="B84" s="3">
        <v>1</v>
      </c>
      <c r="C84" s="3">
        <v>12</v>
      </c>
      <c r="D84" s="47">
        <v>438.9</v>
      </c>
      <c r="E84" s="49" t="s">
        <v>192</v>
      </c>
      <c r="F84" s="3"/>
      <c r="G84" s="3"/>
      <c r="H84" s="48">
        <f t="shared" si="1"/>
        <v>46204.150000000009</v>
      </c>
    </row>
    <row r="85" spans="1:8" x14ac:dyDescent="0.25">
      <c r="A85" s="4">
        <v>39454</v>
      </c>
      <c r="B85" s="5">
        <v>4</v>
      </c>
      <c r="C85" s="5">
        <v>1</v>
      </c>
      <c r="D85" s="24">
        <v>3.75</v>
      </c>
      <c r="E85" s="6" t="s">
        <v>17</v>
      </c>
      <c r="F85" s="5"/>
      <c r="G85" s="5"/>
      <c r="H85" s="45">
        <f t="shared" si="1"/>
        <v>46207.900000000009</v>
      </c>
    </row>
    <row r="86" spans="1:8" x14ac:dyDescent="0.25">
      <c r="A86" s="4">
        <v>39454</v>
      </c>
      <c r="B86" s="5">
        <v>4</v>
      </c>
      <c r="C86" s="5">
        <v>1</v>
      </c>
      <c r="D86" s="24">
        <v>416.3</v>
      </c>
      <c r="E86" s="6" t="s">
        <v>192</v>
      </c>
      <c r="F86" s="5"/>
      <c r="G86" s="5"/>
      <c r="H86" s="45">
        <f t="shared" si="1"/>
        <v>46624.200000000012</v>
      </c>
    </row>
    <row r="87" spans="1:8" x14ac:dyDescent="0.25">
      <c r="A87" s="4">
        <v>39455</v>
      </c>
      <c r="B87" s="5">
        <v>4</v>
      </c>
      <c r="C87" s="5">
        <v>1</v>
      </c>
      <c r="D87" s="24">
        <v>419.88</v>
      </c>
      <c r="E87" s="6" t="s">
        <v>192</v>
      </c>
      <c r="F87" s="5"/>
      <c r="G87" s="5"/>
      <c r="H87" s="45">
        <f t="shared" si="1"/>
        <v>47044.080000000009</v>
      </c>
    </row>
    <row r="88" spans="1:8" x14ac:dyDescent="0.25">
      <c r="A88" s="4">
        <v>39456</v>
      </c>
      <c r="B88" s="5">
        <v>4</v>
      </c>
      <c r="C88" s="5">
        <v>1</v>
      </c>
      <c r="D88" s="24">
        <v>424.07</v>
      </c>
      <c r="E88" s="6" t="s">
        <v>192</v>
      </c>
      <c r="F88" s="5"/>
      <c r="G88" s="5"/>
      <c r="H88" s="45">
        <f t="shared" si="1"/>
        <v>47468.150000000009</v>
      </c>
    </row>
    <row r="89" spans="1:8" x14ac:dyDescent="0.25">
      <c r="A89" s="4">
        <v>39462</v>
      </c>
      <c r="B89" s="5">
        <v>3</v>
      </c>
      <c r="C89" s="5">
        <v>1</v>
      </c>
      <c r="D89" s="24">
        <v>406.14</v>
      </c>
      <c r="E89" s="6" t="s">
        <v>192</v>
      </c>
      <c r="F89" s="5"/>
      <c r="G89" s="5"/>
      <c r="H89" s="45">
        <f t="shared" si="1"/>
        <v>47874.290000000008</v>
      </c>
    </row>
    <row r="90" spans="1:8" x14ac:dyDescent="0.25">
      <c r="A90" s="4">
        <v>39464</v>
      </c>
      <c r="B90" s="5">
        <v>3</v>
      </c>
      <c r="C90" s="5">
        <v>1</v>
      </c>
      <c r="D90" s="24">
        <v>406.5</v>
      </c>
      <c r="E90" s="6" t="s">
        <v>192</v>
      </c>
      <c r="F90" s="5"/>
      <c r="G90" s="5"/>
      <c r="H90" s="45">
        <f t="shared" si="1"/>
        <v>48280.790000000008</v>
      </c>
    </row>
    <row r="91" spans="1:8" x14ac:dyDescent="0.25">
      <c r="A91" s="4">
        <v>39465</v>
      </c>
      <c r="B91" s="5">
        <v>3</v>
      </c>
      <c r="C91" s="5">
        <v>1</v>
      </c>
      <c r="D91" s="24">
        <v>406.16</v>
      </c>
      <c r="E91" s="6" t="s">
        <v>201</v>
      </c>
      <c r="F91" s="5"/>
      <c r="G91" s="5"/>
      <c r="H91" s="45">
        <f t="shared" si="1"/>
        <v>48686.950000000012</v>
      </c>
    </row>
    <row r="92" spans="1:8" x14ac:dyDescent="0.25">
      <c r="A92" s="4">
        <v>39466</v>
      </c>
      <c r="B92" s="5">
        <v>2</v>
      </c>
      <c r="C92" s="5">
        <v>1</v>
      </c>
      <c r="D92" s="24">
        <v>402.37</v>
      </c>
      <c r="E92" s="6" t="s">
        <v>201</v>
      </c>
      <c r="F92" s="5"/>
      <c r="G92" s="5"/>
      <c r="H92" s="45">
        <f t="shared" si="1"/>
        <v>49089.320000000014</v>
      </c>
    </row>
    <row r="93" spans="1:8" x14ac:dyDescent="0.25">
      <c r="A93" s="4">
        <v>39467</v>
      </c>
      <c r="B93" s="5">
        <v>2</v>
      </c>
      <c r="C93" s="5">
        <v>1</v>
      </c>
      <c r="D93" s="24">
        <v>402.37</v>
      </c>
      <c r="E93" s="6" t="s">
        <v>202</v>
      </c>
      <c r="F93" s="5"/>
      <c r="G93" s="5"/>
      <c r="H93" s="45">
        <f t="shared" si="1"/>
        <v>49491.690000000017</v>
      </c>
    </row>
    <row r="94" spans="1:8" x14ac:dyDescent="0.25">
      <c r="A94" s="4">
        <v>39468</v>
      </c>
      <c r="B94" s="5">
        <v>2</v>
      </c>
      <c r="C94" s="5">
        <v>1</v>
      </c>
      <c r="D94" s="24">
        <v>402.67</v>
      </c>
      <c r="E94" s="6" t="s">
        <v>202</v>
      </c>
      <c r="F94" s="5"/>
      <c r="G94" s="5"/>
      <c r="H94" s="45">
        <f t="shared" si="1"/>
        <v>49894.360000000015</v>
      </c>
    </row>
    <row r="95" spans="1:8" x14ac:dyDescent="0.25">
      <c r="A95" s="4">
        <v>39470</v>
      </c>
      <c r="B95" s="5">
        <v>2</v>
      </c>
      <c r="C95" s="5">
        <v>1</v>
      </c>
      <c r="D95" s="24">
        <v>394.36</v>
      </c>
      <c r="E95" s="6" t="s">
        <v>192</v>
      </c>
      <c r="F95" s="5"/>
      <c r="G95" s="5"/>
      <c r="H95" s="45">
        <f t="shared" si="1"/>
        <v>50288.720000000016</v>
      </c>
    </row>
    <row r="96" spans="1:8" x14ac:dyDescent="0.25">
      <c r="A96" s="4">
        <v>39476</v>
      </c>
      <c r="B96" s="5">
        <v>1</v>
      </c>
      <c r="C96" s="5">
        <v>1</v>
      </c>
      <c r="D96" s="24">
        <v>380.45</v>
      </c>
      <c r="E96" s="6" t="s">
        <v>201</v>
      </c>
      <c r="F96" s="5"/>
      <c r="G96" s="5"/>
      <c r="H96" s="45">
        <f t="shared" si="1"/>
        <v>50669.170000000013</v>
      </c>
    </row>
    <row r="97" spans="1:8" x14ac:dyDescent="0.25">
      <c r="A97" s="4">
        <v>39478</v>
      </c>
      <c r="B97" s="5">
        <v>1</v>
      </c>
      <c r="C97" s="5">
        <v>1</v>
      </c>
      <c r="D97" s="24">
        <v>388.06</v>
      </c>
      <c r="E97" s="6" t="s">
        <v>192</v>
      </c>
      <c r="F97" s="5"/>
      <c r="G97" s="5"/>
      <c r="H97" s="45">
        <f t="shared" si="1"/>
        <v>51057.23000000001</v>
      </c>
    </row>
    <row r="98" spans="1:8" x14ac:dyDescent="0.25">
      <c r="A98" s="4">
        <v>39481</v>
      </c>
      <c r="B98" s="5">
        <v>3</v>
      </c>
      <c r="C98" s="5">
        <v>2</v>
      </c>
      <c r="D98" s="24">
        <v>389.34</v>
      </c>
      <c r="E98" s="6" t="s">
        <v>192</v>
      </c>
      <c r="F98" s="5"/>
      <c r="G98" s="5"/>
      <c r="H98" s="45">
        <f t="shared" si="1"/>
        <v>51446.570000000007</v>
      </c>
    </row>
    <row r="99" spans="1:8" x14ac:dyDescent="0.25">
      <c r="A99" s="4">
        <v>39482</v>
      </c>
      <c r="B99" s="5">
        <v>3</v>
      </c>
      <c r="C99" s="5">
        <v>2</v>
      </c>
      <c r="D99" s="24">
        <v>389.06</v>
      </c>
      <c r="E99" s="6" t="s">
        <v>192</v>
      </c>
      <c r="F99" s="5"/>
      <c r="G99" s="5"/>
      <c r="H99" s="45">
        <f t="shared" si="1"/>
        <v>51835.630000000005</v>
      </c>
    </row>
    <row r="100" spans="1:8" x14ac:dyDescent="0.25">
      <c r="A100" s="4">
        <v>39483</v>
      </c>
      <c r="B100" s="5">
        <v>3</v>
      </c>
      <c r="C100" s="5">
        <v>2</v>
      </c>
      <c r="D100" s="24">
        <v>386.21</v>
      </c>
      <c r="E100" s="6" t="s">
        <v>192</v>
      </c>
      <c r="F100" s="5"/>
      <c r="G100" s="5"/>
      <c r="H100" s="45">
        <f t="shared" si="1"/>
        <v>52221.840000000004</v>
      </c>
    </row>
    <row r="101" spans="1:8" x14ac:dyDescent="0.25">
      <c r="A101" s="4">
        <v>39484</v>
      </c>
      <c r="B101" s="5">
        <v>3</v>
      </c>
      <c r="C101" s="5">
        <v>2</v>
      </c>
      <c r="D101" s="24">
        <v>390.99</v>
      </c>
      <c r="E101" s="6" t="s">
        <v>192</v>
      </c>
      <c r="F101" s="5"/>
      <c r="G101" s="5"/>
      <c r="H101" s="45">
        <f t="shared" si="1"/>
        <v>52612.83</v>
      </c>
    </row>
    <row r="102" spans="1:8" x14ac:dyDescent="0.25">
      <c r="A102" s="4">
        <v>39485</v>
      </c>
      <c r="B102" s="5">
        <v>3</v>
      </c>
      <c r="C102" s="5">
        <v>2</v>
      </c>
      <c r="D102" s="24">
        <v>384.27</v>
      </c>
      <c r="E102" s="6" t="s">
        <v>192</v>
      </c>
      <c r="F102" s="5"/>
      <c r="G102" s="5"/>
      <c r="H102" s="45">
        <f t="shared" si="1"/>
        <v>52997.1</v>
      </c>
    </row>
    <row r="103" spans="1:8" x14ac:dyDescent="0.25">
      <c r="A103" s="4">
        <v>39489</v>
      </c>
      <c r="B103" s="5">
        <v>2</v>
      </c>
      <c r="C103" s="5">
        <v>2</v>
      </c>
      <c r="D103" s="24">
        <v>391.35</v>
      </c>
      <c r="E103" s="6" t="s">
        <v>192</v>
      </c>
      <c r="F103" s="5"/>
      <c r="G103" s="5"/>
      <c r="H103" s="45">
        <f t="shared" si="1"/>
        <v>53388.45</v>
      </c>
    </row>
    <row r="104" spans="1:8" x14ac:dyDescent="0.25">
      <c r="A104" s="4">
        <v>39491</v>
      </c>
      <c r="B104" s="5">
        <v>2</v>
      </c>
      <c r="C104" s="5">
        <v>2</v>
      </c>
      <c r="D104" s="24">
        <v>399.24</v>
      </c>
      <c r="E104" s="6" t="s">
        <v>201</v>
      </c>
      <c r="F104" s="5"/>
      <c r="G104" s="5"/>
      <c r="H104" s="45">
        <f t="shared" si="1"/>
        <v>53787.689999999995</v>
      </c>
    </row>
    <row r="105" spans="1:8" x14ac:dyDescent="0.25">
      <c r="A105" s="4">
        <v>39496</v>
      </c>
      <c r="B105" s="5">
        <v>2</v>
      </c>
      <c r="C105" s="5">
        <v>2</v>
      </c>
      <c r="D105" s="24">
        <v>1319.8</v>
      </c>
      <c r="E105" s="6" t="s">
        <v>208</v>
      </c>
      <c r="F105" s="5"/>
      <c r="G105" s="5"/>
      <c r="H105" s="45">
        <f t="shared" si="1"/>
        <v>55107.49</v>
      </c>
    </row>
    <row r="106" spans="1:8" x14ac:dyDescent="0.25">
      <c r="A106" s="4">
        <v>39496</v>
      </c>
      <c r="B106" s="5">
        <v>2</v>
      </c>
      <c r="C106" s="5">
        <v>2</v>
      </c>
      <c r="D106" s="24">
        <v>15.5</v>
      </c>
      <c r="E106" s="6" t="s">
        <v>18</v>
      </c>
      <c r="F106" s="5"/>
      <c r="G106" s="5"/>
      <c r="H106" s="45">
        <f t="shared" si="1"/>
        <v>55122.99</v>
      </c>
    </row>
    <row r="107" spans="1:8" x14ac:dyDescent="0.25">
      <c r="A107" s="4">
        <v>39496</v>
      </c>
      <c r="B107" s="5">
        <v>2</v>
      </c>
      <c r="C107" s="5">
        <v>2</v>
      </c>
      <c r="D107" s="24">
        <v>4467</v>
      </c>
      <c r="E107" s="6" t="s">
        <v>209</v>
      </c>
      <c r="F107" s="5"/>
      <c r="G107" s="5"/>
      <c r="H107" s="45">
        <f t="shared" si="1"/>
        <v>59589.99</v>
      </c>
    </row>
    <row r="108" spans="1:8" x14ac:dyDescent="0.25">
      <c r="A108" s="4">
        <v>39496</v>
      </c>
      <c r="B108" s="5">
        <v>2</v>
      </c>
      <c r="C108" s="5">
        <v>2</v>
      </c>
      <c r="D108" s="24">
        <v>15.5</v>
      </c>
      <c r="E108" s="6" t="s">
        <v>18</v>
      </c>
      <c r="F108" s="5"/>
      <c r="G108" s="5"/>
      <c r="H108" s="45">
        <f t="shared" si="1"/>
        <v>59605.49</v>
      </c>
    </row>
    <row r="109" spans="1:8" x14ac:dyDescent="0.25">
      <c r="A109" s="4">
        <v>39510</v>
      </c>
      <c r="B109" s="5">
        <v>3</v>
      </c>
      <c r="C109" s="5">
        <v>3</v>
      </c>
      <c r="D109" s="24">
        <v>27</v>
      </c>
      <c r="E109" s="6" t="s">
        <v>23</v>
      </c>
      <c r="F109" s="5"/>
      <c r="G109" s="5"/>
      <c r="H109" s="45">
        <f t="shared" si="1"/>
        <v>59632.49</v>
      </c>
    </row>
    <row r="110" spans="1:8" x14ac:dyDescent="0.25">
      <c r="A110" s="4">
        <v>39525</v>
      </c>
      <c r="B110" s="5">
        <v>2</v>
      </c>
      <c r="C110" s="5">
        <v>3</v>
      </c>
      <c r="D110" s="24">
        <v>1522.84</v>
      </c>
      <c r="E110" s="6" t="s">
        <v>209</v>
      </c>
      <c r="F110" s="5"/>
      <c r="G110" s="5"/>
      <c r="H110" s="45">
        <f t="shared" si="1"/>
        <v>61155.329999999994</v>
      </c>
    </row>
    <row r="111" spans="1:8" x14ac:dyDescent="0.25">
      <c r="A111" s="4">
        <v>39525</v>
      </c>
      <c r="B111" s="5">
        <v>2</v>
      </c>
      <c r="C111" s="5">
        <v>3</v>
      </c>
      <c r="D111" s="24">
        <v>15.5</v>
      </c>
      <c r="E111" s="6" t="s">
        <v>18</v>
      </c>
      <c r="F111" s="5"/>
      <c r="G111" s="5"/>
      <c r="H111" s="45">
        <f t="shared" si="1"/>
        <v>61170.829999999994</v>
      </c>
    </row>
    <row r="112" spans="1:8" x14ac:dyDescent="0.25">
      <c r="A112" s="4">
        <v>39532</v>
      </c>
      <c r="B112" s="5">
        <v>2</v>
      </c>
      <c r="C112" s="5">
        <v>3</v>
      </c>
      <c r="D112" s="24">
        <v>595</v>
      </c>
      <c r="E112" s="6" t="s">
        <v>262</v>
      </c>
      <c r="F112" s="5"/>
      <c r="G112" s="5"/>
      <c r="H112" s="45">
        <f t="shared" si="1"/>
        <v>61765.829999999994</v>
      </c>
    </row>
    <row r="113" spans="1:8" x14ac:dyDescent="0.25">
      <c r="A113" s="4">
        <v>39534</v>
      </c>
      <c r="B113" s="5">
        <v>1</v>
      </c>
      <c r="C113" s="5">
        <v>3</v>
      </c>
      <c r="D113" s="24">
        <v>1036.27</v>
      </c>
      <c r="E113" s="6" t="s">
        <v>208</v>
      </c>
      <c r="F113" s="5"/>
      <c r="G113" s="5"/>
      <c r="H113" s="45">
        <f t="shared" si="1"/>
        <v>62802.099999999991</v>
      </c>
    </row>
    <row r="114" spans="1:8" x14ac:dyDescent="0.25">
      <c r="A114" s="4">
        <v>39534</v>
      </c>
      <c r="B114" s="5">
        <v>1</v>
      </c>
      <c r="C114" s="5">
        <v>3</v>
      </c>
      <c r="D114" s="24">
        <v>15.5</v>
      </c>
      <c r="E114" s="6" t="s">
        <v>18</v>
      </c>
      <c r="F114" s="5"/>
      <c r="G114" s="5"/>
      <c r="H114" s="45">
        <f t="shared" si="1"/>
        <v>62817.599999999991</v>
      </c>
    </row>
    <row r="115" spans="1:8" x14ac:dyDescent="0.25">
      <c r="A115" s="4">
        <v>39541</v>
      </c>
      <c r="B115" s="5">
        <v>2</v>
      </c>
      <c r="C115" s="5">
        <v>4</v>
      </c>
      <c r="D115" s="24">
        <v>134.94999999999999</v>
      </c>
      <c r="E115" s="6" t="s">
        <v>263</v>
      </c>
      <c r="F115" s="5"/>
      <c r="G115" s="5"/>
      <c r="H115" s="45">
        <f t="shared" si="1"/>
        <v>62952.549999999988</v>
      </c>
    </row>
    <row r="116" spans="1:8" x14ac:dyDescent="0.25">
      <c r="A116" s="4">
        <v>39542</v>
      </c>
      <c r="B116" s="5">
        <v>2</v>
      </c>
      <c r="C116" s="5">
        <v>4</v>
      </c>
      <c r="D116" s="24">
        <v>3.75</v>
      </c>
      <c r="E116" s="6" t="s">
        <v>19</v>
      </c>
      <c r="F116" s="5"/>
      <c r="G116" s="5"/>
      <c r="H116" s="45">
        <f t="shared" si="1"/>
        <v>62956.299999999988</v>
      </c>
    </row>
    <row r="117" spans="1:8" x14ac:dyDescent="0.25">
      <c r="A117" s="4">
        <v>39562</v>
      </c>
      <c r="B117" s="5">
        <v>1</v>
      </c>
      <c r="C117" s="5">
        <v>4</v>
      </c>
      <c r="D117" s="24">
        <v>529.1</v>
      </c>
      <c r="E117" s="6" t="s">
        <v>209</v>
      </c>
      <c r="F117" s="5"/>
      <c r="G117" s="5"/>
      <c r="H117" s="45">
        <f t="shared" si="1"/>
        <v>63485.399999999987</v>
      </c>
    </row>
    <row r="118" spans="1:8" x14ac:dyDescent="0.25">
      <c r="A118" s="4">
        <v>39562</v>
      </c>
      <c r="B118" s="5">
        <v>1</v>
      </c>
      <c r="C118" s="5">
        <v>4</v>
      </c>
      <c r="D118" s="24">
        <v>15.5</v>
      </c>
      <c r="E118" s="6" t="s">
        <v>18</v>
      </c>
      <c r="F118" s="5"/>
      <c r="G118" s="5"/>
      <c r="H118" s="45">
        <f t="shared" si="1"/>
        <v>63500.899999999987</v>
      </c>
    </row>
    <row r="119" spans="1:8" x14ac:dyDescent="0.25">
      <c r="A119" s="4">
        <v>39576</v>
      </c>
      <c r="B119" s="5"/>
      <c r="C119" s="5"/>
      <c r="D119" s="24">
        <v>2732.24</v>
      </c>
      <c r="E119" s="6" t="s">
        <v>224</v>
      </c>
      <c r="F119" s="5"/>
      <c r="G119" s="5"/>
      <c r="H119" s="45">
        <f t="shared" si="1"/>
        <v>66233.139999999985</v>
      </c>
    </row>
    <row r="120" spans="1:8" x14ac:dyDescent="0.25">
      <c r="A120" s="4">
        <v>39576</v>
      </c>
      <c r="B120" s="5"/>
      <c r="C120" s="5"/>
      <c r="D120" s="24">
        <v>15.5</v>
      </c>
      <c r="E120" s="6" t="s">
        <v>18</v>
      </c>
      <c r="F120" s="5"/>
      <c r="G120" s="5"/>
      <c r="H120" s="45">
        <f t="shared" si="1"/>
        <v>66248.639999999985</v>
      </c>
    </row>
    <row r="121" spans="1:8" x14ac:dyDescent="0.25">
      <c r="A121" s="4">
        <v>39631</v>
      </c>
      <c r="B121" s="5"/>
      <c r="C121" s="5"/>
      <c r="D121" s="24">
        <v>1000</v>
      </c>
      <c r="E121" s="6" t="s">
        <v>209</v>
      </c>
      <c r="F121" s="5"/>
      <c r="G121" s="5"/>
      <c r="H121" s="45">
        <f t="shared" si="1"/>
        <v>67248.639999999985</v>
      </c>
    </row>
    <row r="122" spans="1:8" x14ac:dyDescent="0.25">
      <c r="A122" s="4">
        <v>39631</v>
      </c>
      <c r="B122" s="5"/>
      <c r="C122" s="5"/>
      <c r="D122" s="24">
        <v>15.5</v>
      </c>
      <c r="E122" s="6" t="s">
        <v>18</v>
      </c>
      <c r="F122" s="5"/>
      <c r="G122" s="5"/>
      <c r="H122" s="45">
        <f t="shared" si="1"/>
        <v>67264.139999999985</v>
      </c>
    </row>
    <row r="123" spans="1:8" x14ac:dyDescent="0.25">
      <c r="A123" s="4">
        <v>39633</v>
      </c>
      <c r="B123" s="5"/>
      <c r="C123" s="5"/>
      <c r="D123" s="24">
        <v>3.75</v>
      </c>
      <c r="E123" s="6" t="s">
        <v>19</v>
      </c>
      <c r="F123" s="5"/>
      <c r="G123" s="5"/>
      <c r="H123" s="45">
        <f t="shared" si="1"/>
        <v>67267.889999999985</v>
      </c>
    </row>
    <row r="124" spans="1:8" x14ac:dyDescent="0.25">
      <c r="A124" s="4">
        <v>39678</v>
      </c>
      <c r="B124" s="5"/>
      <c r="C124" s="5"/>
      <c r="D124" s="24">
        <v>1041.67</v>
      </c>
      <c r="E124" s="6" t="s">
        <v>224</v>
      </c>
      <c r="F124" s="5"/>
      <c r="G124" s="5"/>
      <c r="H124" s="45">
        <f t="shared" si="1"/>
        <v>68309.559999999983</v>
      </c>
    </row>
    <row r="125" spans="1:8" x14ac:dyDescent="0.25">
      <c r="A125" s="4">
        <v>39678</v>
      </c>
      <c r="B125" s="5"/>
      <c r="C125" s="5"/>
      <c r="D125" s="24">
        <v>15.5</v>
      </c>
      <c r="E125" s="6" t="s">
        <v>18</v>
      </c>
      <c r="F125" s="5"/>
      <c r="G125" s="5"/>
      <c r="H125" s="45">
        <f t="shared" si="1"/>
        <v>68325.059999999983</v>
      </c>
    </row>
    <row r="126" spans="1:8" x14ac:dyDescent="0.25">
      <c r="A126" s="4">
        <v>39706</v>
      </c>
      <c r="B126" s="5"/>
      <c r="C126" s="5"/>
      <c r="D126" s="24">
        <v>327.7</v>
      </c>
      <c r="E126" s="6" t="s">
        <v>264</v>
      </c>
      <c r="F126" s="5"/>
      <c r="G126" s="5"/>
      <c r="H126" s="45">
        <f t="shared" si="1"/>
        <v>68652.75999999998</v>
      </c>
    </row>
    <row r="127" spans="1:8" x14ac:dyDescent="0.25">
      <c r="A127" s="4">
        <v>39706</v>
      </c>
      <c r="B127" s="5"/>
      <c r="C127" s="5"/>
      <c r="D127" s="24">
        <v>829.02</v>
      </c>
      <c r="E127" s="6" t="s">
        <v>233</v>
      </c>
      <c r="F127" s="5"/>
      <c r="G127" s="5"/>
      <c r="H127" s="45">
        <f t="shared" si="1"/>
        <v>69481.779999999984</v>
      </c>
    </row>
    <row r="128" spans="1:8" x14ac:dyDescent="0.25">
      <c r="A128" s="4">
        <v>39706</v>
      </c>
      <c r="B128" s="5"/>
      <c r="C128" s="5"/>
      <c r="D128" s="24">
        <v>1554.4</v>
      </c>
      <c r="E128" s="6" t="s">
        <v>209</v>
      </c>
      <c r="F128" s="5"/>
      <c r="G128" s="5"/>
      <c r="H128" s="45">
        <f t="shared" si="1"/>
        <v>71036.179999999978</v>
      </c>
    </row>
    <row r="129" spans="1:8" x14ac:dyDescent="0.25">
      <c r="A129" s="4">
        <v>39706</v>
      </c>
      <c r="B129" s="5"/>
      <c r="C129" s="5"/>
      <c r="D129" s="24">
        <v>15.5</v>
      </c>
      <c r="E129" s="6" t="s">
        <v>18</v>
      </c>
      <c r="F129" s="5"/>
      <c r="G129" s="5"/>
      <c r="H129" s="45">
        <f t="shared" si="1"/>
        <v>71051.679999999978</v>
      </c>
    </row>
    <row r="130" spans="1:8" x14ac:dyDescent="0.25">
      <c r="A130" s="4">
        <v>39706</v>
      </c>
      <c r="B130" s="5"/>
      <c r="C130" s="5"/>
      <c r="D130" s="24">
        <v>15.5</v>
      </c>
      <c r="E130" s="6" t="s">
        <v>18</v>
      </c>
      <c r="F130" s="5"/>
      <c r="G130" s="5"/>
      <c r="H130" s="45">
        <f t="shared" si="1"/>
        <v>71067.179999999978</v>
      </c>
    </row>
    <row r="131" spans="1:8" x14ac:dyDescent="0.25">
      <c r="A131" s="4">
        <v>39727</v>
      </c>
      <c r="B131" s="5"/>
      <c r="C131" s="5"/>
      <c r="D131" s="24">
        <v>3.75</v>
      </c>
      <c r="E131" s="6" t="s">
        <v>19</v>
      </c>
      <c r="F131" s="5"/>
      <c r="G131" s="5"/>
      <c r="H131" s="45">
        <f t="shared" si="1"/>
        <v>71070.929999999978</v>
      </c>
    </row>
    <row r="132" spans="1:8" x14ac:dyDescent="0.25">
      <c r="A132" s="4">
        <v>39735</v>
      </c>
      <c r="B132" s="5"/>
      <c r="C132" s="5"/>
      <c r="D132" s="24">
        <v>26.5</v>
      </c>
      <c r="E132" s="6" t="s">
        <v>236</v>
      </c>
      <c r="F132" s="5"/>
      <c r="G132" s="5"/>
      <c r="H132" s="45">
        <f t="shared" ref="H132:H195" si="2">+H131+D132</f>
        <v>71097.429999999978</v>
      </c>
    </row>
    <row r="133" spans="1:8" x14ac:dyDescent="0.25">
      <c r="A133" s="4">
        <v>39762</v>
      </c>
      <c r="B133" s="5"/>
      <c r="C133" s="5"/>
      <c r="D133" s="24">
        <v>1368.42</v>
      </c>
      <c r="E133" s="6" t="s">
        <v>224</v>
      </c>
      <c r="F133" s="5"/>
      <c r="G133" s="5"/>
      <c r="H133" s="45">
        <f t="shared" si="2"/>
        <v>72465.849999999977</v>
      </c>
    </row>
    <row r="134" spans="1:8" x14ac:dyDescent="0.25">
      <c r="A134" s="4">
        <v>39762</v>
      </c>
      <c r="B134" s="5"/>
      <c r="C134" s="5"/>
      <c r="D134" s="24">
        <v>15.5</v>
      </c>
      <c r="E134" s="6" t="s">
        <v>18</v>
      </c>
      <c r="F134" s="5"/>
      <c r="G134" s="5"/>
      <c r="H134" s="45">
        <f t="shared" si="2"/>
        <v>72481.349999999977</v>
      </c>
    </row>
    <row r="135" spans="1:8" x14ac:dyDescent="0.25">
      <c r="A135" s="4">
        <v>39765</v>
      </c>
      <c r="B135" s="5"/>
      <c r="C135" s="5"/>
      <c r="D135" s="24">
        <v>1500</v>
      </c>
      <c r="E135" s="6" t="s">
        <v>265</v>
      </c>
      <c r="F135" s="5"/>
      <c r="G135" s="5"/>
      <c r="H135" s="45">
        <f t="shared" si="2"/>
        <v>73981.349999999977</v>
      </c>
    </row>
    <row r="136" spans="1:8" x14ac:dyDescent="0.25">
      <c r="A136" s="4">
        <v>39765</v>
      </c>
      <c r="B136" s="5"/>
      <c r="C136" s="5"/>
      <c r="D136" s="24">
        <v>1500</v>
      </c>
      <c r="E136" s="6" t="s">
        <v>265</v>
      </c>
      <c r="F136" s="5"/>
      <c r="G136" s="5"/>
      <c r="H136" s="45">
        <f t="shared" si="2"/>
        <v>75481.349999999977</v>
      </c>
    </row>
    <row r="137" spans="1:8" x14ac:dyDescent="0.25">
      <c r="A137" s="4">
        <v>39776</v>
      </c>
      <c r="B137" s="5"/>
      <c r="C137" s="5"/>
      <c r="D137" s="24">
        <v>40.46</v>
      </c>
      <c r="E137" s="6" t="s">
        <v>55</v>
      </c>
      <c r="F137" s="5"/>
      <c r="G137" s="5"/>
      <c r="H137" s="45">
        <f t="shared" si="2"/>
        <v>75521.809999999983</v>
      </c>
    </row>
    <row r="138" spans="1:8" x14ac:dyDescent="0.25">
      <c r="A138" s="4">
        <v>39792</v>
      </c>
      <c r="B138" s="5"/>
      <c r="C138" s="5"/>
      <c r="D138" s="24">
        <v>307.69</v>
      </c>
      <c r="E138" s="6" t="s">
        <v>209</v>
      </c>
      <c r="F138" s="5"/>
      <c r="G138" s="5"/>
      <c r="H138" s="45">
        <f t="shared" si="2"/>
        <v>75829.499999999985</v>
      </c>
    </row>
    <row r="139" spans="1:8" s="1" customFormat="1" ht="13" x14ac:dyDescent="0.3">
      <c r="A139" s="46">
        <v>39792</v>
      </c>
      <c r="B139" s="3"/>
      <c r="C139" s="3"/>
      <c r="D139" s="47">
        <v>15.5</v>
      </c>
      <c r="E139" s="49" t="s">
        <v>18</v>
      </c>
      <c r="F139" s="3"/>
      <c r="G139" s="3"/>
      <c r="H139" s="48">
        <f t="shared" si="2"/>
        <v>75844.999999999985</v>
      </c>
    </row>
    <row r="140" spans="1:8" x14ac:dyDescent="0.25">
      <c r="A140" s="4">
        <v>39818</v>
      </c>
      <c r="B140" s="5"/>
      <c r="C140" s="5"/>
      <c r="D140" s="24">
        <v>2380.9499999999998</v>
      </c>
      <c r="E140" s="6" t="s">
        <v>208</v>
      </c>
      <c r="F140" s="5"/>
      <c r="G140" s="5"/>
      <c r="H140" s="45">
        <f t="shared" si="2"/>
        <v>78225.949999999983</v>
      </c>
    </row>
    <row r="141" spans="1:8" x14ac:dyDescent="0.25">
      <c r="A141" s="4">
        <v>39818</v>
      </c>
      <c r="B141" s="5"/>
      <c r="C141" s="5"/>
      <c r="D141" s="24">
        <v>15.5</v>
      </c>
      <c r="E141" s="6" t="s">
        <v>18</v>
      </c>
      <c r="F141" s="5"/>
      <c r="G141" s="5"/>
      <c r="H141" s="45">
        <f t="shared" si="2"/>
        <v>78241.449999999983</v>
      </c>
    </row>
    <row r="142" spans="1:8" x14ac:dyDescent="0.25">
      <c r="A142" s="4">
        <v>39820</v>
      </c>
      <c r="B142" s="5"/>
      <c r="C142" s="5"/>
      <c r="D142" s="24">
        <v>3.75</v>
      </c>
      <c r="E142" s="6" t="s">
        <v>17</v>
      </c>
      <c r="F142" s="5"/>
      <c r="G142" s="5"/>
      <c r="H142" s="45">
        <f t="shared" si="2"/>
        <v>78245.199999999983</v>
      </c>
    </row>
    <row r="143" spans="1:8" x14ac:dyDescent="0.25">
      <c r="A143" s="4">
        <v>39832</v>
      </c>
      <c r="B143" s="5"/>
      <c r="C143" s="5"/>
      <c r="D143" s="24">
        <v>388.76</v>
      </c>
      <c r="E143" s="6" t="s">
        <v>201</v>
      </c>
      <c r="F143" s="5"/>
      <c r="G143" s="5"/>
      <c r="H143" s="45">
        <f t="shared" si="2"/>
        <v>78633.959999999977</v>
      </c>
    </row>
    <row r="144" spans="1:8" x14ac:dyDescent="0.25">
      <c r="A144" s="4">
        <v>39834</v>
      </c>
      <c r="B144" s="5"/>
      <c r="C144" s="5"/>
      <c r="D144" s="24">
        <v>196.94</v>
      </c>
      <c r="E144" s="6" t="s">
        <v>202</v>
      </c>
      <c r="F144" s="5"/>
      <c r="G144" s="5"/>
      <c r="H144" s="45">
        <f t="shared" si="2"/>
        <v>78830.89999999998</v>
      </c>
    </row>
    <row r="145" spans="1:8" x14ac:dyDescent="0.25">
      <c r="A145" s="4">
        <v>39835</v>
      </c>
      <c r="B145" s="5"/>
      <c r="C145" s="5"/>
      <c r="D145" s="24">
        <v>393.89</v>
      </c>
      <c r="E145" s="6" t="s">
        <v>266</v>
      </c>
      <c r="F145" s="5"/>
      <c r="G145" s="5"/>
      <c r="H145" s="45">
        <f t="shared" si="2"/>
        <v>79224.789999999979</v>
      </c>
    </row>
    <row r="146" spans="1:8" x14ac:dyDescent="0.25">
      <c r="A146" s="4">
        <v>39841</v>
      </c>
      <c r="B146" s="5"/>
      <c r="C146" s="5"/>
      <c r="D146" s="24">
        <v>386.28</v>
      </c>
      <c r="E146" s="6" t="s">
        <v>201</v>
      </c>
      <c r="F146" s="5"/>
      <c r="G146" s="5"/>
      <c r="H146" s="45">
        <f t="shared" si="2"/>
        <v>79611.069999999978</v>
      </c>
    </row>
    <row r="147" spans="1:8" x14ac:dyDescent="0.25">
      <c r="A147" s="4">
        <v>39842</v>
      </c>
      <c r="B147" s="5"/>
      <c r="C147" s="5"/>
      <c r="D147" s="24">
        <v>384.31</v>
      </c>
      <c r="E147" s="6" t="s">
        <v>201</v>
      </c>
      <c r="F147" s="5"/>
      <c r="G147" s="5"/>
      <c r="H147" s="45">
        <f t="shared" si="2"/>
        <v>79995.379999999976</v>
      </c>
    </row>
    <row r="148" spans="1:8" x14ac:dyDescent="0.25">
      <c r="A148" s="4">
        <v>39843</v>
      </c>
      <c r="B148" s="5"/>
      <c r="C148" s="5"/>
      <c r="D148" s="24">
        <v>384.31</v>
      </c>
      <c r="E148" s="6" t="s">
        <v>201</v>
      </c>
      <c r="F148" s="5"/>
      <c r="G148" s="5"/>
      <c r="H148" s="45">
        <f t="shared" si="2"/>
        <v>80379.689999999973</v>
      </c>
    </row>
    <row r="149" spans="1:8" x14ac:dyDescent="0.25">
      <c r="A149" s="4">
        <v>39846</v>
      </c>
      <c r="B149" s="5"/>
      <c r="C149" s="5"/>
      <c r="D149" s="24">
        <v>397.35</v>
      </c>
      <c r="E149" s="6" t="s">
        <v>266</v>
      </c>
      <c r="F149" s="5"/>
      <c r="G149" s="5"/>
      <c r="H149" s="45">
        <f t="shared" si="2"/>
        <v>80777.039999999979</v>
      </c>
    </row>
    <row r="150" spans="1:8" x14ac:dyDescent="0.25">
      <c r="A150" s="4">
        <v>39846</v>
      </c>
      <c r="B150" s="5"/>
      <c r="C150" s="5"/>
      <c r="D150" s="24">
        <v>397.35</v>
      </c>
      <c r="E150" s="6" t="s">
        <v>192</v>
      </c>
      <c r="F150" s="5"/>
      <c r="G150" s="5"/>
      <c r="H150" s="45">
        <f t="shared" si="2"/>
        <v>81174.389999999985</v>
      </c>
    </row>
    <row r="151" spans="1:8" x14ac:dyDescent="0.25">
      <c r="A151" s="4">
        <v>39849</v>
      </c>
      <c r="B151" s="5"/>
      <c r="C151" s="5"/>
      <c r="D151" s="24">
        <v>397.55</v>
      </c>
      <c r="E151" s="6" t="s">
        <v>192</v>
      </c>
      <c r="F151" s="5"/>
      <c r="G151" s="5"/>
      <c r="H151" s="45">
        <f t="shared" si="2"/>
        <v>81571.939999999988</v>
      </c>
    </row>
    <row r="152" spans="1:8" x14ac:dyDescent="0.25">
      <c r="A152" s="4">
        <v>39850</v>
      </c>
      <c r="B152" s="5"/>
      <c r="C152" s="5"/>
      <c r="D152" s="24">
        <v>398.43</v>
      </c>
      <c r="E152" s="6" t="s">
        <v>192</v>
      </c>
      <c r="F152" s="5"/>
      <c r="G152" s="5"/>
      <c r="H152" s="45">
        <f t="shared" si="2"/>
        <v>81970.369999999981</v>
      </c>
    </row>
    <row r="153" spans="1:8" x14ac:dyDescent="0.25">
      <c r="A153" s="4">
        <v>39853</v>
      </c>
      <c r="B153" s="5"/>
      <c r="C153" s="5"/>
      <c r="D153" s="24">
        <v>398.15</v>
      </c>
      <c r="E153" s="6" t="s">
        <v>192</v>
      </c>
      <c r="F153" s="5"/>
      <c r="G153" s="5"/>
      <c r="H153" s="45">
        <f t="shared" si="2"/>
        <v>82368.519999999975</v>
      </c>
    </row>
    <row r="154" spans="1:8" x14ac:dyDescent="0.25">
      <c r="A154" s="4">
        <v>39854</v>
      </c>
      <c r="B154" s="5"/>
      <c r="C154" s="5"/>
      <c r="D154" s="24">
        <v>393.66</v>
      </c>
      <c r="E154" s="6" t="s">
        <v>266</v>
      </c>
      <c r="F154" s="5"/>
      <c r="G154" s="5"/>
      <c r="H154" s="45">
        <f t="shared" si="2"/>
        <v>82762.179999999978</v>
      </c>
    </row>
    <row r="155" spans="1:8" x14ac:dyDescent="0.25">
      <c r="A155" s="4">
        <v>39856</v>
      </c>
      <c r="B155" s="5"/>
      <c r="C155" s="5"/>
      <c r="D155" s="24">
        <v>26.14</v>
      </c>
      <c r="E155" s="6" t="s">
        <v>23</v>
      </c>
      <c r="F155" s="5"/>
      <c r="G155" s="5"/>
      <c r="H155" s="45">
        <f t="shared" si="2"/>
        <v>82788.319999999978</v>
      </c>
    </row>
    <row r="156" spans="1:8" x14ac:dyDescent="0.25">
      <c r="A156" s="4">
        <v>39856</v>
      </c>
      <c r="B156" s="5"/>
      <c r="C156" s="5"/>
      <c r="D156" s="24">
        <v>3544.3</v>
      </c>
      <c r="E156" s="6" t="s">
        <v>208</v>
      </c>
      <c r="F156" s="5"/>
      <c r="G156" s="5"/>
      <c r="H156" s="45">
        <f t="shared" si="2"/>
        <v>86332.619999999981</v>
      </c>
    </row>
    <row r="157" spans="1:8" x14ac:dyDescent="0.25">
      <c r="A157" s="4">
        <v>39856</v>
      </c>
      <c r="B157" s="5"/>
      <c r="C157" s="5"/>
      <c r="D157" s="24">
        <v>15.5</v>
      </c>
      <c r="E157" s="6" t="s">
        <v>18</v>
      </c>
      <c r="F157" s="5"/>
      <c r="G157" s="5"/>
      <c r="H157" s="45">
        <f t="shared" si="2"/>
        <v>86348.119999999981</v>
      </c>
    </row>
    <row r="158" spans="1:8" x14ac:dyDescent="0.25">
      <c r="A158" s="4">
        <v>39869</v>
      </c>
      <c r="B158" s="5"/>
      <c r="C158" s="5"/>
      <c r="D158" s="24">
        <v>293.87</v>
      </c>
      <c r="E158" s="6" t="s">
        <v>264</v>
      </c>
      <c r="F158" s="5"/>
      <c r="G158" s="5"/>
      <c r="H158" s="45">
        <f t="shared" si="2"/>
        <v>86641.989999999976</v>
      </c>
    </row>
    <row r="159" spans="1:8" x14ac:dyDescent="0.25">
      <c r="A159" s="4">
        <v>39518</v>
      </c>
      <c r="B159" s="5"/>
      <c r="C159" s="5"/>
      <c r="D159" s="24">
        <v>136</v>
      </c>
      <c r="E159" s="6" t="s">
        <v>267</v>
      </c>
      <c r="F159" s="5"/>
      <c r="G159" s="5"/>
      <c r="H159" s="45">
        <f t="shared" si="2"/>
        <v>86777.989999999976</v>
      </c>
    </row>
    <row r="160" spans="1:8" x14ac:dyDescent="0.25">
      <c r="A160" s="4">
        <v>39889</v>
      </c>
      <c r="B160" s="5"/>
      <c r="C160" s="5"/>
      <c r="D160" s="24">
        <v>995.02</v>
      </c>
      <c r="E160" s="6" t="s">
        <v>268</v>
      </c>
      <c r="F160" s="5"/>
      <c r="G160" s="5"/>
      <c r="H160" s="45">
        <f t="shared" si="2"/>
        <v>87773.00999999998</v>
      </c>
    </row>
    <row r="161" spans="1:8" x14ac:dyDescent="0.25">
      <c r="A161" s="4">
        <v>39889</v>
      </c>
      <c r="B161" s="5"/>
      <c r="C161" s="5"/>
      <c r="D161" s="24">
        <v>15.5</v>
      </c>
      <c r="E161" s="6" t="s">
        <v>18</v>
      </c>
      <c r="F161" s="5"/>
      <c r="G161" s="5"/>
      <c r="H161" s="45">
        <f t="shared" si="2"/>
        <v>87788.50999999998</v>
      </c>
    </row>
    <row r="162" spans="1:8" x14ac:dyDescent="0.25">
      <c r="A162" s="4">
        <v>39909</v>
      </c>
      <c r="B162" s="5"/>
      <c r="C162" s="5"/>
      <c r="D162" s="24">
        <v>3.75</v>
      </c>
      <c r="E162" s="6" t="s">
        <v>19</v>
      </c>
      <c r="F162" s="5"/>
      <c r="G162" s="5"/>
      <c r="H162" s="45">
        <f t="shared" si="2"/>
        <v>87792.25999999998</v>
      </c>
    </row>
    <row r="163" spans="1:8" x14ac:dyDescent="0.25">
      <c r="A163" s="4">
        <v>39918</v>
      </c>
      <c r="B163" s="5"/>
      <c r="C163" s="5"/>
      <c r="D163" s="24">
        <v>212</v>
      </c>
      <c r="E163" s="6" t="s">
        <v>269</v>
      </c>
      <c r="F163" s="5"/>
      <c r="G163" s="5"/>
      <c r="H163" s="45">
        <f t="shared" si="2"/>
        <v>88004.25999999998</v>
      </c>
    </row>
    <row r="164" spans="1:8" x14ac:dyDescent="0.25">
      <c r="A164" s="4">
        <v>39919</v>
      </c>
      <c r="B164" s="5"/>
      <c r="C164" s="5"/>
      <c r="D164" s="24">
        <v>10.27</v>
      </c>
      <c r="E164" s="6" t="s">
        <v>270</v>
      </c>
      <c r="F164" s="5"/>
      <c r="G164" s="5"/>
      <c r="H164" s="45">
        <f t="shared" si="2"/>
        <v>88014.529999999984</v>
      </c>
    </row>
    <row r="165" spans="1:8" x14ac:dyDescent="0.25">
      <c r="A165" s="4">
        <v>39923</v>
      </c>
      <c r="B165" s="5"/>
      <c r="C165" s="5"/>
      <c r="D165" s="24">
        <v>1515.15</v>
      </c>
      <c r="E165" s="6" t="s">
        <v>208</v>
      </c>
      <c r="F165" s="5"/>
      <c r="G165" s="5"/>
      <c r="H165" s="45">
        <f t="shared" si="2"/>
        <v>89529.679999999978</v>
      </c>
    </row>
    <row r="166" spans="1:8" x14ac:dyDescent="0.25">
      <c r="A166" s="4">
        <v>39923</v>
      </c>
      <c r="B166" s="5"/>
      <c r="C166" s="5"/>
      <c r="D166" s="24">
        <v>15.5</v>
      </c>
      <c r="E166" s="6" t="s">
        <v>18</v>
      </c>
      <c r="F166" s="5"/>
      <c r="G166" s="5"/>
      <c r="H166" s="45">
        <f t="shared" si="2"/>
        <v>89545.179999999978</v>
      </c>
    </row>
    <row r="167" spans="1:8" x14ac:dyDescent="0.25">
      <c r="A167" s="4">
        <v>39924</v>
      </c>
      <c r="B167" s="5"/>
      <c r="C167" s="5"/>
      <c r="D167" s="24">
        <v>65.150000000000006</v>
      </c>
      <c r="E167" s="6" t="s">
        <v>271</v>
      </c>
      <c r="F167" s="5"/>
      <c r="G167" s="5"/>
      <c r="H167" s="45">
        <f t="shared" si="2"/>
        <v>89610.329999999973</v>
      </c>
    </row>
    <row r="168" spans="1:8" x14ac:dyDescent="0.25">
      <c r="A168" s="4">
        <v>39927</v>
      </c>
      <c r="B168" s="5"/>
      <c r="C168" s="5"/>
      <c r="D168" s="24">
        <v>36.89</v>
      </c>
      <c r="E168" s="6" t="s">
        <v>272</v>
      </c>
      <c r="F168" s="5"/>
      <c r="G168" s="5"/>
      <c r="H168" s="45">
        <f t="shared" si="2"/>
        <v>89647.219999999972</v>
      </c>
    </row>
    <row r="169" spans="1:8" x14ac:dyDescent="0.25">
      <c r="A169" s="4">
        <v>39937</v>
      </c>
      <c r="B169" s="5"/>
      <c r="C169" s="5"/>
      <c r="D169" s="24">
        <v>7.5</v>
      </c>
      <c r="E169" s="6" t="s">
        <v>273</v>
      </c>
      <c r="F169" s="5"/>
      <c r="G169" s="5"/>
      <c r="H169" s="45">
        <f t="shared" si="2"/>
        <v>89654.719999999972</v>
      </c>
    </row>
    <row r="170" spans="1:8" x14ac:dyDescent="0.25">
      <c r="A170" s="4">
        <v>39958</v>
      </c>
      <c r="B170" s="5"/>
      <c r="C170" s="5"/>
      <c r="D170" s="24">
        <v>1428.57</v>
      </c>
      <c r="E170" s="6" t="s">
        <v>268</v>
      </c>
      <c r="F170" s="5"/>
      <c r="G170" s="5"/>
      <c r="H170" s="45">
        <f t="shared" si="2"/>
        <v>91083.289999999979</v>
      </c>
    </row>
    <row r="171" spans="1:8" x14ac:dyDescent="0.25">
      <c r="A171" s="4">
        <v>39958</v>
      </c>
      <c r="B171" s="5"/>
      <c r="C171" s="5"/>
      <c r="D171" s="24">
        <v>15.5</v>
      </c>
      <c r="E171" s="6" t="s">
        <v>18</v>
      </c>
      <c r="F171" s="5"/>
      <c r="G171" s="5"/>
      <c r="H171" s="45">
        <f t="shared" si="2"/>
        <v>91098.789999999979</v>
      </c>
    </row>
    <row r="172" spans="1:8" x14ac:dyDescent="0.25">
      <c r="A172" s="4">
        <v>39961</v>
      </c>
      <c r="B172" s="5"/>
      <c r="C172" s="5"/>
      <c r="D172" s="24">
        <v>952.38</v>
      </c>
      <c r="E172" s="6" t="s">
        <v>208</v>
      </c>
      <c r="F172" s="5"/>
      <c r="G172" s="5"/>
      <c r="H172" s="45">
        <f t="shared" si="2"/>
        <v>92051.169999999984</v>
      </c>
    </row>
    <row r="173" spans="1:8" x14ac:dyDescent="0.25">
      <c r="A173" s="4">
        <v>39961</v>
      </c>
      <c r="B173" s="5"/>
      <c r="C173" s="5"/>
      <c r="D173" s="24">
        <v>15.5</v>
      </c>
      <c r="E173" s="6" t="s">
        <v>18</v>
      </c>
      <c r="F173" s="5"/>
      <c r="G173" s="5"/>
      <c r="H173" s="45">
        <f t="shared" si="2"/>
        <v>92066.669999999984</v>
      </c>
    </row>
    <row r="174" spans="1:8" x14ac:dyDescent="0.25">
      <c r="A174" s="4">
        <v>39972</v>
      </c>
      <c r="B174" s="5"/>
      <c r="C174" s="5"/>
      <c r="D174" s="24">
        <v>12.93</v>
      </c>
      <c r="E174" s="6" t="s">
        <v>274</v>
      </c>
      <c r="F174" s="5"/>
      <c r="G174" s="5"/>
      <c r="H174" s="45">
        <f t="shared" si="2"/>
        <v>92079.599999999977</v>
      </c>
    </row>
    <row r="175" spans="1:8" x14ac:dyDescent="0.25">
      <c r="A175" s="4">
        <v>40000</v>
      </c>
      <c r="B175" s="5"/>
      <c r="C175" s="5"/>
      <c r="D175" s="24">
        <v>3.75</v>
      </c>
      <c r="E175" s="6" t="s">
        <v>17</v>
      </c>
      <c r="F175" s="5"/>
      <c r="G175" s="5"/>
      <c r="H175" s="45">
        <f t="shared" si="2"/>
        <v>92083.349999999977</v>
      </c>
    </row>
    <row r="176" spans="1:8" x14ac:dyDescent="0.25">
      <c r="A176" s="4">
        <v>40010</v>
      </c>
      <c r="B176" s="5"/>
      <c r="C176" s="5"/>
      <c r="D176" s="24">
        <v>15.5</v>
      </c>
      <c r="E176" s="6" t="s">
        <v>18</v>
      </c>
      <c r="F176" s="5"/>
      <c r="G176" s="5"/>
      <c r="H176" s="45">
        <f t="shared" si="2"/>
        <v>92098.849999999977</v>
      </c>
    </row>
    <row r="177" spans="1:8" x14ac:dyDescent="0.25">
      <c r="A177" s="4">
        <v>40010</v>
      </c>
      <c r="B177" s="5"/>
      <c r="C177" s="5"/>
      <c r="D177" s="24">
        <v>952.38</v>
      </c>
      <c r="E177" s="6" t="s">
        <v>208</v>
      </c>
      <c r="F177" s="5"/>
      <c r="G177" s="5"/>
      <c r="H177" s="45">
        <f t="shared" si="2"/>
        <v>93051.229999999981</v>
      </c>
    </row>
    <row r="178" spans="1:8" x14ac:dyDescent="0.25">
      <c r="A178" s="4">
        <v>40035</v>
      </c>
      <c r="B178" s="5"/>
      <c r="C178" s="5"/>
      <c r="D178" s="24">
        <v>15.5</v>
      </c>
      <c r="E178" s="6" t="s">
        <v>18</v>
      </c>
      <c r="F178" s="5"/>
      <c r="G178" s="5"/>
      <c r="H178" s="45">
        <f t="shared" si="2"/>
        <v>93066.729999999981</v>
      </c>
    </row>
    <row r="179" spans="1:8" x14ac:dyDescent="0.25">
      <c r="A179" s="4">
        <v>40035</v>
      </c>
      <c r="B179" s="5"/>
      <c r="C179" s="5"/>
      <c r="D179" s="24">
        <v>961.54</v>
      </c>
      <c r="E179" s="6" t="s">
        <v>208</v>
      </c>
      <c r="F179" s="5"/>
      <c r="G179" s="5"/>
      <c r="H179" s="45">
        <f t="shared" si="2"/>
        <v>94028.269999999975</v>
      </c>
    </row>
    <row r="180" spans="1:8" x14ac:dyDescent="0.25">
      <c r="A180" s="4">
        <v>40070</v>
      </c>
      <c r="B180" s="5"/>
      <c r="C180" s="5"/>
      <c r="D180" s="24">
        <v>1415.09</v>
      </c>
      <c r="E180" s="6" t="s">
        <v>208</v>
      </c>
      <c r="F180" s="5"/>
      <c r="G180" s="5"/>
      <c r="H180" s="45">
        <f t="shared" si="2"/>
        <v>95443.359999999971</v>
      </c>
    </row>
    <row r="181" spans="1:8" x14ac:dyDescent="0.25">
      <c r="A181" s="4">
        <v>40070</v>
      </c>
      <c r="B181" s="5"/>
      <c r="C181" s="5"/>
      <c r="D181" s="24">
        <v>15.5</v>
      </c>
      <c r="E181" s="6" t="s">
        <v>18</v>
      </c>
      <c r="F181" s="5"/>
      <c r="G181" s="5"/>
      <c r="H181" s="45">
        <f t="shared" si="2"/>
        <v>95458.859999999971</v>
      </c>
    </row>
    <row r="182" spans="1:8" x14ac:dyDescent="0.25">
      <c r="A182" s="4">
        <v>40074</v>
      </c>
      <c r="B182" s="5"/>
      <c r="C182" s="5"/>
      <c r="D182" s="24">
        <v>853.08</v>
      </c>
      <c r="E182" s="6" t="s">
        <v>268</v>
      </c>
      <c r="F182" s="5"/>
      <c r="G182" s="5"/>
      <c r="H182" s="45">
        <f t="shared" si="2"/>
        <v>96311.939999999973</v>
      </c>
    </row>
    <row r="183" spans="1:8" x14ac:dyDescent="0.25">
      <c r="A183" s="4">
        <v>40074</v>
      </c>
      <c r="B183" s="5"/>
      <c r="C183" s="5"/>
      <c r="D183" s="24">
        <v>15.5</v>
      </c>
      <c r="E183" s="6" t="s">
        <v>18</v>
      </c>
      <c r="F183" s="5"/>
      <c r="G183" s="5"/>
      <c r="H183" s="45">
        <f t="shared" si="2"/>
        <v>96327.439999999973</v>
      </c>
    </row>
    <row r="184" spans="1:8" x14ac:dyDescent="0.25">
      <c r="A184" s="4">
        <v>40094</v>
      </c>
      <c r="B184" s="5"/>
      <c r="C184" s="5"/>
      <c r="D184" s="24">
        <v>1405.15</v>
      </c>
      <c r="E184" s="6" t="s">
        <v>208</v>
      </c>
      <c r="F184" s="5"/>
      <c r="G184" s="5"/>
      <c r="H184" s="45">
        <f t="shared" si="2"/>
        <v>97732.589999999967</v>
      </c>
    </row>
    <row r="185" spans="1:8" x14ac:dyDescent="0.25">
      <c r="A185" s="4">
        <v>40094</v>
      </c>
      <c r="B185" s="5"/>
      <c r="C185" s="5"/>
      <c r="D185" s="24">
        <v>15.5</v>
      </c>
      <c r="E185" s="6" t="s">
        <v>18</v>
      </c>
      <c r="F185" s="5"/>
      <c r="G185" s="5"/>
      <c r="H185" s="45">
        <f t="shared" si="2"/>
        <v>97748.089999999967</v>
      </c>
    </row>
    <row r="186" spans="1:8" x14ac:dyDescent="0.25">
      <c r="A186" s="4">
        <v>40099</v>
      </c>
      <c r="B186" s="5"/>
      <c r="C186" s="5"/>
      <c r="D186" s="24">
        <v>231.48</v>
      </c>
      <c r="E186" s="6" t="s">
        <v>312</v>
      </c>
      <c r="F186" s="5"/>
      <c r="G186" s="5"/>
      <c r="H186" s="45">
        <f t="shared" si="2"/>
        <v>97979.569999999963</v>
      </c>
    </row>
    <row r="187" spans="1:8" x14ac:dyDescent="0.25">
      <c r="A187" s="4">
        <v>40099</v>
      </c>
      <c r="B187" s="5"/>
      <c r="C187" s="5"/>
      <c r="D187" s="24">
        <v>15.5</v>
      </c>
      <c r="E187" s="6" t="s">
        <v>18</v>
      </c>
      <c r="F187" s="5"/>
      <c r="G187" s="5"/>
      <c r="H187" s="45">
        <f t="shared" si="2"/>
        <v>97995.069999999963</v>
      </c>
    </row>
    <row r="188" spans="1:8" x14ac:dyDescent="0.25">
      <c r="A188" s="4">
        <v>40114</v>
      </c>
      <c r="B188" s="5"/>
      <c r="C188" s="5"/>
      <c r="D188" s="24">
        <v>3.75</v>
      </c>
      <c r="E188" s="6" t="s">
        <v>19</v>
      </c>
      <c r="F188" s="5"/>
      <c r="G188" s="5"/>
      <c r="H188" s="45">
        <f t="shared" si="2"/>
        <v>97998.819999999963</v>
      </c>
    </row>
    <row r="189" spans="1:8" x14ac:dyDescent="0.25">
      <c r="A189" s="4">
        <v>40116</v>
      </c>
      <c r="B189" s="5"/>
      <c r="C189" s="5"/>
      <c r="D189" s="24">
        <v>928.07</v>
      </c>
      <c r="E189" s="6" t="s">
        <v>208</v>
      </c>
      <c r="F189" s="5"/>
      <c r="G189" s="5"/>
      <c r="H189" s="45">
        <f t="shared" si="2"/>
        <v>98926.88999999997</v>
      </c>
    </row>
    <row r="190" spans="1:8" x14ac:dyDescent="0.25">
      <c r="A190" s="4">
        <v>40116</v>
      </c>
      <c r="B190" s="5"/>
      <c r="C190" s="5"/>
      <c r="D190" s="24">
        <v>15.5</v>
      </c>
      <c r="E190" s="6" t="s">
        <v>18</v>
      </c>
      <c r="F190" s="5"/>
      <c r="G190" s="5"/>
      <c r="H190" s="45">
        <f t="shared" si="2"/>
        <v>98942.38999999997</v>
      </c>
    </row>
    <row r="191" spans="1:8" x14ac:dyDescent="0.25">
      <c r="A191" s="4">
        <v>40141</v>
      </c>
      <c r="B191" s="5"/>
      <c r="C191" s="5"/>
      <c r="D191" s="24">
        <v>181.23</v>
      </c>
      <c r="E191" s="6" t="s">
        <v>192</v>
      </c>
      <c r="F191" s="5"/>
      <c r="G191" s="5"/>
      <c r="H191" s="45">
        <f t="shared" si="2"/>
        <v>99123.619999999966</v>
      </c>
    </row>
    <row r="192" spans="1:8" x14ac:dyDescent="0.25">
      <c r="A192" s="4">
        <v>40141</v>
      </c>
      <c r="B192" s="5"/>
      <c r="C192" s="5"/>
      <c r="D192" s="24">
        <v>181.23</v>
      </c>
      <c r="E192" s="6" t="s">
        <v>192</v>
      </c>
      <c r="F192" s="5"/>
      <c r="G192" s="5"/>
      <c r="H192" s="45">
        <f t="shared" si="2"/>
        <v>99304.849999999962</v>
      </c>
    </row>
    <row r="193" spans="1:8" x14ac:dyDescent="0.25">
      <c r="A193" s="4">
        <v>40141</v>
      </c>
      <c r="B193" s="5"/>
      <c r="C193" s="5"/>
      <c r="D193" s="24">
        <v>40.46</v>
      </c>
      <c r="E193" s="6" t="s">
        <v>55</v>
      </c>
      <c r="F193" s="5"/>
      <c r="G193" s="5"/>
      <c r="H193" s="45">
        <f t="shared" si="2"/>
        <v>99345.309999999969</v>
      </c>
    </row>
    <row r="194" spans="1:8" x14ac:dyDescent="0.25">
      <c r="A194" s="4">
        <v>40145</v>
      </c>
      <c r="B194" s="5"/>
      <c r="C194" s="5"/>
      <c r="D194" s="24">
        <v>361.26</v>
      </c>
      <c r="E194" s="6" t="s">
        <v>192</v>
      </c>
      <c r="F194" s="5"/>
      <c r="G194" s="5"/>
      <c r="H194" s="45">
        <f t="shared" si="2"/>
        <v>99706.569999999963</v>
      </c>
    </row>
    <row r="195" spans="1:8" x14ac:dyDescent="0.25">
      <c r="A195" s="4">
        <v>40149</v>
      </c>
      <c r="B195" s="5"/>
      <c r="C195" s="5"/>
      <c r="D195" s="24">
        <v>180.17</v>
      </c>
      <c r="E195" s="6" t="s">
        <v>266</v>
      </c>
      <c r="F195" s="5"/>
      <c r="G195" s="5"/>
      <c r="H195" s="45">
        <f t="shared" si="2"/>
        <v>99886.739999999962</v>
      </c>
    </row>
    <row r="196" spans="1:8" x14ac:dyDescent="0.25">
      <c r="A196" s="4">
        <v>40149</v>
      </c>
      <c r="B196" s="5"/>
      <c r="C196" s="5"/>
      <c r="D196" s="24">
        <v>180.17</v>
      </c>
      <c r="E196" s="6" t="s">
        <v>266</v>
      </c>
      <c r="F196" s="5"/>
      <c r="G196" s="5"/>
      <c r="H196" s="45">
        <f t="shared" ref="H196:H260" si="3">+H195+D196</f>
        <v>100066.90999999996</v>
      </c>
    </row>
    <row r="197" spans="1:8" x14ac:dyDescent="0.25">
      <c r="A197" s="4">
        <v>40159</v>
      </c>
      <c r="B197" s="5"/>
      <c r="C197" s="5"/>
      <c r="D197" s="24">
        <v>365.4</v>
      </c>
      <c r="E197" s="6" t="s">
        <v>192</v>
      </c>
      <c r="F197" s="5"/>
      <c r="G197" s="5"/>
      <c r="H197" s="45">
        <f t="shared" si="3"/>
        <v>100432.30999999995</v>
      </c>
    </row>
    <row r="198" spans="1:8" x14ac:dyDescent="0.25">
      <c r="A198" s="4">
        <v>40160</v>
      </c>
      <c r="B198" s="5"/>
      <c r="C198" s="5"/>
      <c r="D198" s="24">
        <v>365.4</v>
      </c>
      <c r="E198" s="6" t="s">
        <v>201</v>
      </c>
      <c r="F198" s="5"/>
      <c r="G198" s="5"/>
      <c r="H198" s="45">
        <f t="shared" si="3"/>
        <v>100797.70999999995</v>
      </c>
    </row>
    <row r="199" spans="1:8" x14ac:dyDescent="0.25">
      <c r="A199" s="4">
        <v>40162</v>
      </c>
      <c r="B199" s="5"/>
      <c r="C199" s="5"/>
      <c r="D199" s="24">
        <v>184.2</v>
      </c>
      <c r="E199" s="6" t="s">
        <v>201</v>
      </c>
      <c r="F199" s="5"/>
      <c r="G199" s="5"/>
      <c r="H199" s="45">
        <f t="shared" si="3"/>
        <v>100981.90999999995</v>
      </c>
    </row>
    <row r="200" spans="1:8" x14ac:dyDescent="0.25">
      <c r="A200" s="4">
        <v>40166</v>
      </c>
      <c r="B200" s="5"/>
      <c r="C200" s="5"/>
      <c r="D200" s="24">
        <v>189.22</v>
      </c>
      <c r="E200" s="6" t="s">
        <v>192</v>
      </c>
      <c r="F200" s="5"/>
      <c r="G200" s="5"/>
      <c r="H200" s="45">
        <f t="shared" si="3"/>
        <v>101171.12999999995</v>
      </c>
    </row>
    <row r="201" spans="1:8" x14ac:dyDescent="0.25">
      <c r="A201" s="4">
        <v>40166</v>
      </c>
      <c r="B201" s="5"/>
      <c r="C201" s="5"/>
      <c r="D201" s="24">
        <v>189.22</v>
      </c>
      <c r="E201" s="6" t="s">
        <v>192</v>
      </c>
      <c r="F201" s="5"/>
      <c r="G201" s="5"/>
      <c r="H201" s="45">
        <f t="shared" si="3"/>
        <v>101360.34999999995</v>
      </c>
    </row>
    <row r="202" spans="1:8" x14ac:dyDescent="0.25">
      <c r="A202" s="4">
        <v>40167</v>
      </c>
      <c r="B202" s="5"/>
      <c r="C202" s="5"/>
      <c r="D202" s="24">
        <v>189.22</v>
      </c>
      <c r="E202" s="6" t="s">
        <v>202</v>
      </c>
      <c r="F202" s="5"/>
      <c r="G202" s="5"/>
      <c r="H202" s="45">
        <f t="shared" si="3"/>
        <v>101549.56999999995</v>
      </c>
    </row>
    <row r="203" spans="1:8" x14ac:dyDescent="0.25">
      <c r="A203" s="4">
        <v>40167</v>
      </c>
      <c r="B203" s="5"/>
      <c r="C203" s="5"/>
      <c r="D203" s="24">
        <v>189.22</v>
      </c>
      <c r="E203" s="6" t="s">
        <v>202</v>
      </c>
      <c r="F203" s="5"/>
      <c r="G203" s="5"/>
      <c r="H203" s="45">
        <f t="shared" si="3"/>
        <v>101738.78999999995</v>
      </c>
    </row>
    <row r="204" spans="1:8" x14ac:dyDescent="0.25">
      <c r="A204" s="4">
        <v>40175</v>
      </c>
      <c r="B204" s="5"/>
      <c r="C204" s="5"/>
      <c r="D204" s="24">
        <v>186.48</v>
      </c>
      <c r="E204" s="6" t="s">
        <v>201</v>
      </c>
      <c r="F204" s="5"/>
      <c r="G204" s="5"/>
      <c r="H204" s="45">
        <f t="shared" si="3"/>
        <v>101925.26999999995</v>
      </c>
    </row>
    <row r="205" spans="1:8" s="1" customFormat="1" ht="13" x14ac:dyDescent="0.3">
      <c r="A205" s="46">
        <v>40175</v>
      </c>
      <c r="B205" s="3"/>
      <c r="C205" s="3"/>
      <c r="D205" s="47">
        <v>186.48</v>
      </c>
      <c r="E205" s="49" t="s">
        <v>201</v>
      </c>
      <c r="F205" s="3"/>
      <c r="G205" s="3"/>
      <c r="H205" s="48">
        <f t="shared" si="3"/>
        <v>102111.74999999994</v>
      </c>
    </row>
    <row r="206" spans="1:8" x14ac:dyDescent="0.25">
      <c r="A206" s="4">
        <v>40181</v>
      </c>
      <c r="B206" s="5"/>
      <c r="C206" s="5"/>
      <c r="D206" s="24">
        <v>186.5</v>
      </c>
      <c r="E206" s="6" t="s">
        <v>201</v>
      </c>
      <c r="F206" s="5"/>
      <c r="G206" s="5"/>
      <c r="H206" s="45">
        <f>+H205+D206</f>
        <v>102298.24999999994</v>
      </c>
    </row>
    <row r="207" spans="1:8" x14ac:dyDescent="0.25">
      <c r="A207" s="4">
        <v>40182</v>
      </c>
      <c r="B207" s="5"/>
      <c r="C207" s="5"/>
      <c r="D207" s="24">
        <v>189.45</v>
      </c>
      <c r="E207" s="6" t="s">
        <v>323</v>
      </c>
      <c r="F207" s="5"/>
      <c r="G207" s="5"/>
      <c r="H207" s="45">
        <f t="shared" si="3"/>
        <v>102487.69999999994</v>
      </c>
    </row>
    <row r="208" spans="1:8" x14ac:dyDescent="0.25">
      <c r="A208" s="4">
        <v>40186</v>
      </c>
      <c r="B208" s="5"/>
      <c r="C208" s="5"/>
      <c r="D208" s="24">
        <v>375.96</v>
      </c>
      <c r="E208" s="6" t="s">
        <v>192</v>
      </c>
      <c r="F208" s="5"/>
      <c r="G208" s="5"/>
      <c r="H208" s="45">
        <f t="shared" si="3"/>
        <v>102863.65999999995</v>
      </c>
    </row>
    <row r="209" spans="1:8" x14ac:dyDescent="0.25">
      <c r="A209" s="4">
        <v>40192</v>
      </c>
      <c r="B209" s="5"/>
      <c r="C209" s="5"/>
      <c r="D209" s="24">
        <v>371.54</v>
      </c>
      <c r="E209" s="6" t="s">
        <v>201</v>
      </c>
      <c r="F209" s="5"/>
      <c r="G209" s="5"/>
      <c r="H209" s="45">
        <f t="shared" si="3"/>
        <v>103235.19999999994</v>
      </c>
    </row>
    <row r="210" spans="1:8" x14ac:dyDescent="0.25">
      <c r="A210" s="4">
        <v>40196</v>
      </c>
      <c r="B210" s="5"/>
      <c r="C210" s="5"/>
      <c r="D210" s="24">
        <v>372.46</v>
      </c>
      <c r="E210" s="6" t="s">
        <v>192</v>
      </c>
      <c r="F210" s="5"/>
      <c r="G210" s="5"/>
      <c r="H210" s="45">
        <f t="shared" si="3"/>
        <v>103607.65999999995</v>
      </c>
    </row>
    <row r="211" spans="1:8" x14ac:dyDescent="0.25">
      <c r="A211" s="4">
        <v>40199</v>
      </c>
      <c r="B211" s="5"/>
      <c r="C211" s="5"/>
      <c r="D211" s="24">
        <v>378.81</v>
      </c>
      <c r="E211" s="6" t="s">
        <v>333</v>
      </c>
      <c r="F211" s="5"/>
      <c r="G211" s="5"/>
      <c r="H211" s="45">
        <f t="shared" si="3"/>
        <v>103986.46999999994</v>
      </c>
    </row>
    <row r="212" spans="1:8" x14ac:dyDescent="0.25">
      <c r="A212" s="4">
        <v>40199</v>
      </c>
      <c r="B212" s="5"/>
      <c r="C212" s="5"/>
      <c r="D212" s="24">
        <v>15.5</v>
      </c>
      <c r="E212" s="6" t="s">
        <v>18</v>
      </c>
      <c r="F212" s="5"/>
      <c r="G212" s="5"/>
      <c r="H212" s="45">
        <f t="shared" si="3"/>
        <v>104001.96999999994</v>
      </c>
    </row>
    <row r="213" spans="1:8" x14ac:dyDescent="0.25">
      <c r="A213" s="4">
        <v>40199</v>
      </c>
      <c r="B213" s="5"/>
      <c r="C213" s="5"/>
      <c r="D213" s="24">
        <v>2427.1799999999998</v>
      </c>
      <c r="E213" s="6" t="s">
        <v>334</v>
      </c>
      <c r="F213" s="5"/>
      <c r="G213" s="5"/>
      <c r="H213" s="45">
        <f t="shared" si="3"/>
        <v>106429.14999999994</v>
      </c>
    </row>
    <row r="214" spans="1:8" x14ac:dyDescent="0.25">
      <c r="A214" s="4">
        <v>40204</v>
      </c>
      <c r="B214" s="5"/>
      <c r="C214" s="5"/>
      <c r="D214" s="24">
        <v>376.31</v>
      </c>
      <c r="E214" s="6" t="s">
        <v>333</v>
      </c>
      <c r="F214" s="5"/>
      <c r="G214" s="5"/>
      <c r="H214" s="45">
        <f t="shared" si="3"/>
        <v>106805.45999999993</v>
      </c>
    </row>
    <row r="215" spans="1:8" x14ac:dyDescent="0.25">
      <c r="A215" s="4">
        <v>40207</v>
      </c>
      <c r="B215" s="5"/>
      <c r="C215" s="5"/>
      <c r="D215" s="24">
        <v>1.25</v>
      </c>
      <c r="E215" s="6" t="s">
        <v>336</v>
      </c>
      <c r="F215" s="5"/>
      <c r="G215" s="5"/>
      <c r="H215" s="45">
        <f t="shared" si="3"/>
        <v>106806.70999999993</v>
      </c>
    </row>
    <row r="216" spans="1:8" x14ac:dyDescent="0.25">
      <c r="A216" s="4">
        <v>40207</v>
      </c>
      <c r="B216" s="5"/>
      <c r="C216" s="5"/>
      <c r="D216" s="24">
        <v>735.29</v>
      </c>
      <c r="E216" s="6" t="s">
        <v>337</v>
      </c>
      <c r="F216" s="5"/>
      <c r="G216" s="5"/>
      <c r="H216" s="45">
        <f t="shared" si="3"/>
        <v>107541.99999999993</v>
      </c>
    </row>
    <row r="217" spans="1:8" x14ac:dyDescent="0.25">
      <c r="A217" s="4">
        <v>40207</v>
      </c>
      <c r="B217" s="5"/>
      <c r="C217" s="5"/>
      <c r="D217" s="24">
        <v>15.5</v>
      </c>
      <c r="E217" s="6" t="s">
        <v>18</v>
      </c>
      <c r="F217" s="5"/>
      <c r="G217" s="5"/>
      <c r="H217" s="45">
        <f t="shared" si="3"/>
        <v>107557.49999999993</v>
      </c>
    </row>
    <row r="218" spans="1:8" x14ac:dyDescent="0.25">
      <c r="A218" s="4">
        <v>40209</v>
      </c>
      <c r="B218" s="5"/>
      <c r="C218" s="5"/>
      <c r="D218" s="24">
        <v>96.09</v>
      </c>
      <c r="E218" s="6" t="s">
        <v>333</v>
      </c>
      <c r="F218" s="5"/>
      <c r="G218" s="5"/>
      <c r="H218" s="45">
        <f t="shared" si="3"/>
        <v>107653.58999999992</v>
      </c>
    </row>
    <row r="219" spans="1:8" x14ac:dyDescent="0.25">
      <c r="A219" s="4">
        <v>40216</v>
      </c>
      <c r="B219" s="5"/>
      <c r="C219" s="5"/>
      <c r="D219" s="24">
        <v>26.14</v>
      </c>
      <c r="E219" s="6" t="s">
        <v>23</v>
      </c>
      <c r="F219" s="5"/>
      <c r="G219" s="5"/>
      <c r="H219" s="45">
        <f t="shared" si="3"/>
        <v>107679.72999999992</v>
      </c>
    </row>
    <row r="220" spans="1:8" x14ac:dyDescent="0.25">
      <c r="A220" s="4">
        <v>40228</v>
      </c>
      <c r="B220" s="5"/>
      <c r="C220" s="5"/>
      <c r="D220" s="24">
        <v>46.8</v>
      </c>
      <c r="E220" s="6" t="s">
        <v>273</v>
      </c>
      <c r="F220" s="5"/>
      <c r="G220" s="5"/>
      <c r="H220" s="45">
        <f t="shared" si="3"/>
        <v>107726.52999999993</v>
      </c>
    </row>
    <row r="221" spans="1:8" x14ac:dyDescent="0.25">
      <c r="A221" s="4">
        <v>40232</v>
      </c>
      <c r="B221" s="5"/>
      <c r="C221" s="5"/>
      <c r="D221" s="24">
        <v>1243.78</v>
      </c>
      <c r="E221" s="6" t="s">
        <v>208</v>
      </c>
      <c r="F221" s="5"/>
      <c r="G221" s="5"/>
      <c r="H221" s="45">
        <f t="shared" si="3"/>
        <v>108970.30999999992</v>
      </c>
    </row>
    <row r="222" spans="1:8" x14ac:dyDescent="0.25">
      <c r="A222" s="4">
        <v>40232</v>
      </c>
      <c r="B222" s="5"/>
      <c r="C222" s="5"/>
      <c r="D222" s="24">
        <v>15.5</v>
      </c>
      <c r="E222" s="6" t="s">
        <v>18</v>
      </c>
      <c r="F222" s="5"/>
      <c r="G222" s="5"/>
      <c r="H222" s="45">
        <f t="shared" si="3"/>
        <v>108985.80999999992</v>
      </c>
    </row>
    <row r="223" spans="1:8" x14ac:dyDescent="0.25">
      <c r="A223" s="4">
        <v>40235</v>
      </c>
      <c r="B223" s="5"/>
      <c r="C223" s="5"/>
      <c r="D223" s="24">
        <v>1.25</v>
      </c>
      <c r="E223" s="6" t="s">
        <v>342</v>
      </c>
      <c r="F223" s="5"/>
      <c r="G223" s="5"/>
      <c r="H223" s="45">
        <f t="shared" si="3"/>
        <v>108987.05999999992</v>
      </c>
    </row>
    <row r="224" spans="1:8" x14ac:dyDescent="0.25">
      <c r="A224" s="4">
        <v>40260</v>
      </c>
      <c r="B224" s="5"/>
      <c r="C224" s="5"/>
      <c r="D224" s="24">
        <v>37.92</v>
      </c>
      <c r="E224" s="6" t="s">
        <v>347</v>
      </c>
      <c r="F224" s="5"/>
      <c r="G224" s="5"/>
      <c r="H224" s="45">
        <f t="shared" si="3"/>
        <v>109024.97999999992</v>
      </c>
    </row>
    <row r="225" spans="1:8" x14ac:dyDescent="0.25">
      <c r="A225" s="4">
        <v>40263</v>
      </c>
      <c r="B225" s="5"/>
      <c r="C225" s="5"/>
      <c r="D225" s="24">
        <v>1.25</v>
      </c>
      <c r="E225" s="6" t="s">
        <v>342</v>
      </c>
      <c r="F225" s="5"/>
      <c r="G225" s="5"/>
      <c r="H225" s="45">
        <f t="shared" si="3"/>
        <v>109026.22999999992</v>
      </c>
    </row>
    <row r="226" spans="1:8" x14ac:dyDescent="0.25">
      <c r="A226" s="4">
        <v>40295</v>
      </c>
      <c r="B226" s="5"/>
      <c r="C226" s="5"/>
      <c r="D226" s="24">
        <v>1.25</v>
      </c>
      <c r="E226" s="6" t="s">
        <v>342</v>
      </c>
      <c r="F226" s="5"/>
      <c r="G226" s="5"/>
      <c r="H226" s="45">
        <f t="shared" si="3"/>
        <v>109027.47999999992</v>
      </c>
    </row>
    <row r="227" spans="1:8" x14ac:dyDescent="0.25">
      <c r="A227" s="4">
        <v>40325</v>
      </c>
      <c r="B227" s="5"/>
      <c r="C227" s="5"/>
      <c r="D227" s="24">
        <v>1.25</v>
      </c>
      <c r="E227" s="6" t="s">
        <v>342</v>
      </c>
      <c r="F227" s="5"/>
      <c r="G227" s="5"/>
      <c r="H227" s="45">
        <f t="shared" si="3"/>
        <v>109028.72999999992</v>
      </c>
    </row>
    <row r="228" spans="1:8" x14ac:dyDescent="0.25">
      <c r="A228" s="4">
        <v>40338</v>
      </c>
      <c r="B228" s="5"/>
      <c r="C228" s="5"/>
      <c r="D228" s="24">
        <v>3174.6</v>
      </c>
      <c r="E228" s="6" t="s">
        <v>355</v>
      </c>
      <c r="F228" s="5"/>
      <c r="G228" s="5"/>
      <c r="H228" s="45">
        <f t="shared" si="3"/>
        <v>112203.32999999993</v>
      </c>
    </row>
    <row r="229" spans="1:8" x14ac:dyDescent="0.25">
      <c r="A229" s="4">
        <v>40338</v>
      </c>
      <c r="B229" s="5"/>
      <c r="C229" s="5"/>
      <c r="D229" s="24">
        <v>15.5</v>
      </c>
      <c r="E229" s="6" t="s">
        <v>18</v>
      </c>
      <c r="F229" s="5"/>
      <c r="G229" s="5"/>
      <c r="H229" s="45">
        <f t="shared" si="3"/>
        <v>112218.82999999993</v>
      </c>
    </row>
    <row r="230" spans="1:8" x14ac:dyDescent="0.25">
      <c r="A230" s="4">
        <v>40353</v>
      </c>
      <c r="B230" s="5"/>
      <c r="C230" s="5"/>
      <c r="D230" s="24">
        <v>1.25</v>
      </c>
      <c r="E230" s="6" t="s">
        <v>342</v>
      </c>
      <c r="F230" s="5"/>
      <c r="G230" s="5"/>
      <c r="H230" s="45">
        <f t="shared" si="3"/>
        <v>112220.07999999993</v>
      </c>
    </row>
    <row r="231" spans="1:8" x14ac:dyDescent="0.25">
      <c r="A231" s="4">
        <v>40371</v>
      </c>
      <c r="B231" s="5"/>
      <c r="C231" s="5"/>
      <c r="D231" s="24">
        <v>3030.3</v>
      </c>
      <c r="E231" s="6" t="s">
        <v>233</v>
      </c>
      <c r="F231" s="5"/>
      <c r="G231" s="5"/>
      <c r="H231" s="45">
        <f t="shared" si="3"/>
        <v>115250.37999999993</v>
      </c>
    </row>
    <row r="232" spans="1:8" x14ac:dyDescent="0.25">
      <c r="A232" s="4">
        <v>40371</v>
      </c>
      <c r="B232" s="5"/>
      <c r="C232" s="5"/>
      <c r="D232" s="24">
        <v>15.5</v>
      </c>
      <c r="E232" s="6" t="s">
        <v>18</v>
      </c>
      <c r="F232" s="5"/>
      <c r="G232" s="5"/>
      <c r="H232" s="45">
        <f t="shared" si="3"/>
        <v>115265.87999999993</v>
      </c>
    </row>
    <row r="233" spans="1:8" x14ac:dyDescent="0.25">
      <c r="A233" s="4">
        <v>40385</v>
      </c>
      <c r="B233" s="5"/>
      <c r="C233" s="5"/>
      <c r="D233" s="24">
        <v>1.25</v>
      </c>
      <c r="E233" s="6" t="s">
        <v>342</v>
      </c>
      <c r="F233" s="5"/>
      <c r="G233" s="5"/>
      <c r="H233" s="45">
        <f t="shared" si="3"/>
        <v>115267.12999999993</v>
      </c>
    </row>
    <row r="234" spans="1:8" x14ac:dyDescent="0.25">
      <c r="A234" s="4">
        <v>40416</v>
      </c>
      <c r="B234" s="5"/>
      <c r="C234" s="5"/>
      <c r="D234" s="24">
        <v>1.25</v>
      </c>
      <c r="E234" s="6" t="s">
        <v>342</v>
      </c>
      <c r="F234" s="5"/>
      <c r="G234" s="5"/>
      <c r="H234" s="45">
        <f t="shared" si="3"/>
        <v>115268.37999999993</v>
      </c>
    </row>
    <row r="235" spans="1:8" x14ac:dyDescent="0.25">
      <c r="A235" s="4">
        <v>40445</v>
      </c>
      <c r="B235" s="5"/>
      <c r="C235" s="5"/>
      <c r="D235" s="24">
        <v>1.25</v>
      </c>
      <c r="E235" s="6" t="s">
        <v>342</v>
      </c>
      <c r="F235" s="5"/>
      <c r="G235" s="5"/>
      <c r="H235" s="45">
        <f t="shared" si="3"/>
        <v>115269.62999999993</v>
      </c>
    </row>
    <row r="236" spans="1:8" x14ac:dyDescent="0.25">
      <c r="A236" s="4">
        <v>40468</v>
      </c>
      <c r="B236" s="5"/>
      <c r="C236" s="5"/>
      <c r="D236" s="24">
        <v>50</v>
      </c>
      <c r="E236" s="6" t="s">
        <v>365</v>
      </c>
      <c r="F236" s="5"/>
      <c r="G236" s="5"/>
      <c r="H236" s="45">
        <f t="shared" si="3"/>
        <v>115319.62999999993</v>
      </c>
    </row>
    <row r="237" spans="1:8" x14ac:dyDescent="0.25">
      <c r="A237" s="4">
        <v>40477</v>
      </c>
      <c r="B237" s="5"/>
      <c r="C237" s="5"/>
      <c r="D237" s="24">
        <v>1.25</v>
      </c>
      <c r="E237" s="6" t="s">
        <v>342</v>
      </c>
      <c r="F237" s="5"/>
      <c r="G237" s="5"/>
      <c r="H237" s="45">
        <f t="shared" si="3"/>
        <v>115320.87999999993</v>
      </c>
    </row>
    <row r="238" spans="1:8" x14ac:dyDescent="0.25">
      <c r="A238" s="4">
        <v>40483</v>
      </c>
      <c r="B238" s="5"/>
      <c r="C238" s="5"/>
      <c r="D238" s="24">
        <v>919.54</v>
      </c>
      <c r="E238" s="6" t="s">
        <v>233</v>
      </c>
      <c r="F238" s="5"/>
      <c r="G238" s="5"/>
      <c r="H238" s="45">
        <f t="shared" si="3"/>
        <v>116240.41999999993</v>
      </c>
    </row>
    <row r="239" spans="1:8" x14ac:dyDescent="0.25">
      <c r="A239" s="4">
        <v>40483</v>
      </c>
      <c r="B239" s="5"/>
      <c r="C239" s="5"/>
      <c r="D239" s="24">
        <v>15.5</v>
      </c>
      <c r="E239" s="6" t="s">
        <v>18</v>
      </c>
      <c r="F239" s="5"/>
      <c r="G239" s="5"/>
      <c r="H239" s="45">
        <f t="shared" si="3"/>
        <v>116255.91999999993</v>
      </c>
    </row>
    <row r="240" spans="1:8" x14ac:dyDescent="0.25">
      <c r="A240" s="4">
        <v>40484</v>
      </c>
      <c r="B240" s="5"/>
      <c r="C240" s="5"/>
      <c r="D240" s="24">
        <v>5.95</v>
      </c>
      <c r="E240" s="6" t="s">
        <v>23</v>
      </c>
      <c r="F240" s="5"/>
      <c r="G240" s="5"/>
      <c r="H240" s="45">
        <f t="shared" si="3"/>
        <v>116261.86999999992</v>
      </c>
    </row>
    <row r="241" spans="1:10" x14ac:dyDescent="0.25">
      <c r="A241" s="4">
        <v>40486</v>
      </c>
      <c r="B241" s="5"/>
      <c r="C241" s="5"/>
      <c r="D241" s="24">
        <v>66.52</v>
      </c>
      <c r="E241" s="6" t="s">
        <v>368</v>
      </c>
      <c r="F241" s="5"/>
      <c r="G241" s="5"/>
      <c r="H241" s="45">
        <f t="shared" si="3"/>
        <v>116328.38999999993</v>
      </c>
    </row>
    <row r="242" spans="1:10" x14ac:dyDescent="0.25">
      <c r="A242" s="4">
        <v>40508</v>
      </c>
      <c r="B242" s="5"/>
      <c r="C242" s="5"/>
      <c r="D242" s="11">
        <v>1.25</v>
      </c>
      <c r="E242" s="6" t="s">
        <v>342</v>
      </c>
      <c r="F242" s="5"/>
      <c r="G242" s="5"/>
      <c r="H242" s="45">
        <f t="shared" si="3"/>
        <v>116329.63999999993</v>
      </c>
    </row>
    <row r="243" spans="1:10" x14ac:dyDescent="0.25">
      <c r="A243" s="43">
        <v>40402</v>
      </c>
      <c r="B243" s="44"/>
      <c r="C243" s="44"/>
      <c r="D243" s="66">
        <v>188.88</v>
      </c>
      <c r="E243" s="5" t="s">
        <v>370</v>
      </c>
      <c r="F243" s="40"/>
      <c r="H243" s="45">
        <f t="shared" si="3"/>
        <v>116518.51999999993</v>
      </c>
      <c r="I243" s="44"/>
      <c r="J243" s="40"/>
    </row>
    <row r="244" spans="1:10" x14ac:dyDescent="0.25">
      <c r="A244" s="43">
        <v>40433</v>
      </c>
      <c r="B244" s="44"/>
      <c r="C244" s="44"/>
      <c r="D244" s="66">
        <v>381.1</v>
      </c>
      <c r="E244" s="5" t="s">
        <v>202</v>
      </c>
      <c r="F244" s="40"/>
      <c r="H244" s="45">
        <f t="shared" si="3"/>
        <v>116899.61999999994</v>
      </c>
      <c r="I244" s="44"/>
      <c r="J244" s="40"/>
    </row>
    <row r="245" spans="1:10" x14ac:dyDescent="0.25">
      <c r="A245" s="43" t="s">
        <v>371</v>
      </c>
      <c r="B245" s="44"/>
      <c r="C245" s="44"/>
      <c r="D245" s="66">
        <v>1467.18</v>
      </c>
      <c r="E245" s="5" t="s">
        <v>372</v>
      </c>
      <c r="F245" s="40"/>
      <c r="H245" s="45">
        <f t="shared" si="3"/>
        <v>118366.79999999993</v>
      </c>
      <c r="I245" s="44"/>
      <c r="J245" s="40"/>
    </row>
    <row r="246" spans="1:10" x14ac:dyDescent="0.25">
      <c r="A246" s="43" t="s">
        <v>371</v>
      </c>
      <c r="B246" s="44"/>
      <c r="C246" s="44"/>
      <c r="D246" s="66">
        <v>15.5</v>
      </c>
      <c r="E246" s="5" t="s">
        <v>335</v>
      </c>
      <c r="F246" s="40"/>
      <c r="H246" s="45">
        <f t="shared" si="3"/>
        <v>118382.29999999993</v>
      </c>
      <c r="I246" s="44"/>
      <c r="J246" s="40"/>
    </row>
    <row r="247" spans="1:10" x14ac:dyDescent="0.25">
      <c r="A247" s="43" t="s">
        <v>375</v>
      </c>
      <c r="B247" s="44"/>
      <c r="C247" s="44"/>
      <c r="D247" s="66">
        <v>1.25</v>
      </c>
      <c r="E247" s="5" t="s">
        <v>342</v>
      </c>
      <c r="F247" s="40"/>
      <c r="H247" s="45">
        <f t="shared" si="3"/>
        <v>118383.54999999993</v>
      </c>
      <c r="I247" s="44"/>
      <c r="J247" s="40"/>
    </row>
    <row r="248" spans="1:10" x14ac:dyDescent="0.25">
      <c r="A248" s="43" t="s">
        <v>381</v>
      </c>
      <c r="B248" s="44"/>
      <c r="C248" s="44"/>
      <c r="D248" s="66">
        <v>191.86</v>
      </c>
      <c r="E248" s="5" t="s">
        <v>201</v>
      </c>
      <c r="F248" s="40"/>
      <c r="H248" s="45">
        <f t="shared" si="3"/>
        <v>118575.40999999993</v>
      </c>
      <c r="I248" s="44"/>
      <c r="J248" s="40"/>
    </row>
    <row r="249" spans="1:10" x14ac:dyDescent="0.25">
      <c r="A249" s="43" t="s">
        <v>381</v>
      </c>
      <c r="B249" s="44"/>
      <c r="C249" s="44"/>
      <c r="D249" s="66">
        <v>191.86</v>
      </c>
      <c r="E249" s="5" t="s">
        <v>201</v>
      </c>
      <c r="F249" s="40"/>
      <c r="H249" s="45">
        <f t="shared" si="3"/>
        <v>118767.26999999993</v>
      </c>
      <c r="I249" s="44"/>
      <c r="J249" s="40"/>
    </row>
    <row r="250" spans="1:10" x14ac:dyDescent="0.25">
      <c r="A250" s="43" t="s">
        <v>383</v>
      </c>
      <c r="B250" s="44"/>
      <c r="C250" s="44"/>
      <c r="D250" s="66">
        <v>191.06</v>
      </c>
      <c r="E250" s="5" t="s">
        <v>384</v>
      </c>
      <c r="F250" s="40"/>
      <c r="H250" s="45">
        <f t="shared" si="3"/>
        <v>118958.32999999993</v>
      </c>
      <c r="I250" s="44"/>
      <c r="J250" s="40"/>
    </row>
    <row r="251" spans="1:10" x14ac:dyDescent="0.25">
      <c r="A251" s="43" t="s">
        <v>383</v>
      </c>
      <c r="B251" s="44"/>
      <c r="C251" s="44"/>
      <c r="D251" s="66">
        <v>191.06</v>
      </c>
      <c r="E251" s="5" t="s">
        <v>384</v>
      </c>
      <c r="F251" s="40"/>
      <c r="H251" s="45">
        <f t="shared" si="3"/>
        <v>119149.38999999993</v>
      </c>
      <c r="I251" s="44"/>
      <c r="J251" s="40"/>
    </row>
    <row r="252" spans="1:10" x14ac:dyDescent="0.25">
      <c r="A252" s="43" t="s">
        <v>386</v>
      </c>
      <c r="B252" s="44"/>
      <c r="C252" s="44"/>
      <c r="D252" s="66">
        <v>189.31</v>
      </c>
      <c r="E252" s="5" t="s">
        <v>388</v>
      </c>
      <c r="F252" s="40"/>
      <c r="H252" s="45">
        <f t="shared" si="3"/>
        <v>119338.69999999992</v>
      </c>
      <c r="I252" s="44"/>
      <c r="J252" s="40"/>
    </row>
    <row r="253" spans="1:10" x14ac:dyDescent="0.25">
      <c r="A253" s="43" t="s">
        <v>386</v>
      </c>
      <c r="B253" s="44"/>
      <c r="C253" s="44"/>
      <c r="D253" s="66">
        <v>189.31</v>
      </c>
      <c r="E253" s="5" t="s">
        <v>388</v>
      </c>
      <c r="F253" s="40"/>
      <c r="H253" s="45">
        <f t="shared" si="3"/>
        <v>119528.00999999992</v>
      </c>
      <c r="I253" s="44"/>
      <c r="J253" s="40"/>
    </row>
    <row r="254" spans="1:10" s="1" customFormat="1" ht="13" x14ac:dyDescent="0.3">
      <c r="A254" s="52" t="s">
        <v>389</v>
      </c>
      <c r="D254" s="81">
        <v>375.87</v>
      </c>
      <c r="E254" s="3" t="s">
        <v>388</v>
      </c>
      <c r="F254" s="21"/>
      <c r="H254" s="48">
        <f t="shared" si="3"/>
        <v>119903.87999999992</v>
      </c>
      <c r="J254" s="21"/>
    </row>
    <row r="255" spans="1:10" x14ac:dyDescent="0.25">
      <c r="A255" s="4">
        <v>40725</v>
      </c>
      <c r="B255" s="5"/>
      <c r="C255" s="5"/>
      <c r="D255" s="11">
        <v>4901.96</v>
      </c>
      <c r="E255" s="6" t="s">
        <v>233</v>
      </c>
      <c r="F255" s="5"/>
      <c r="G255" s="5"/>
      <c r="H255" s="45">
        <f t="shared" si="3"/>
        <v>124805.83999999992</v>
      </c>
    </row>
    <row r="256" spans="1:10" x14ac:dyDescent="0.25">
      <c r="A256" s="4">
        <v>40725</v>
      </c>
      <c r="B256" s="5"/>
      <c r="C256" s="5"/>
      <c r="D256" s="11">
        <v>15.5</v>
      </c>
      <c r="E256" s="6" t="s">
        <v>18</v>
      </c>
      <c r="F256" s="5"/>
      <c r="G256" s="5"/>
      <c r="H256" s="45">
        <f t="shared" si="3"/>
        <v>124821.33999999992</v>
      </c>
    </row>
    <row r="257" spans="1:8" x14ac:dyDescent="0.25">
      <c r="A257" s="4">
        <v>40878</v>
      </c>
      <c r="B257" s="5"/>
      <c r="C257" s="5"/>
      <c r="D257" s="11">
        <v>387.49</v>
      </c>
      <c r="E257" s="6" t="s">
        <v>201</v>
      </c>
      <c r="F257" s="5"/>
      <c r="G257" s="5"/>
      <c r="H257" s="45">
        <f t="shared" si="3"/>
        <v>125208.82999999993</v>
      </c>
    </row>
    <row r="258" spans="1:8" x14ac:dyDescent="0.25">
      <c r="A258" s="4" t="s">
        <v>395</v>
      </c>
      <c r="B258" s="5"/>
      <c r="C258" s="5"/>
      <c r="D258" s="24">
        <v>385.73</v>
      </c>
      <c r="E258" s="6" t="s">
        <v>388</v>
      </c>
      <c r="F258" s="5"/>
      <c r="G258" s="5"/>
      <c r="H258" s="45">
        <f t="shared" si="3"/>
        <v>125594.55999999992</v>
      </c>
    </row>
    <row r="259" spans="1:8" x14ac:dyDescent="0.25">
      <c r="A259" s="4" t="s">
        <v>400</v>
      </c>
      <c r="B259" s="5"/>
      <c r="C259" s="5"/>
      <c r="D259" s="24">
        <v>376.26</v>
      </c>
      <c r="E259" s="6" t="s">
        <v>202</v>
      </c>
      <c r="F259" s="5"/>
      <c r="G259" s="5"/>
      <c r="H259" s="45">
        <f t="shared" si="3"/>
        <v>125970.81999999992</v>
      </c>
    </row>
    <row r="260" spans="1:8" x14ac:dyDescent="0.25">
      <c r="A260" s="4" t="s">
        <v>402</v>
      </c>
      <c r="B260" s="5"/>
      <c r="C260" s="5"/>
      <c r="D260" s="24">
        <v>2403.85</v>
      </c>
      <c r="E260" s="6" t="s">
        <v>334</v>
      </c>
      <c r="F260" s="5"/>
      <c r="G260" s="5"/>
      <c r="H260" s="45">
        <f t="shared" si="3"/>
        <v>128374.66999999993</v>
      </c>
    </row>
    <row r="261" spans="1:8" x14ac:dyDescent="0.25">
      <c r="A261" s="4" t="s">
        <v>402</v>
      </c>
      <c r="B261" s="5"/>
      <c r="C261" s="5"/>
      <c r="D261" s="24">
        <v>832.69</v>
      </c>
      <c r="E261" s="6" t="s">
        <v>403</v>
      </c>
      <c r="F261" s="5"/>
      <c r="G261" s="5"/>
      <c r="H261" s="45">
        <f t="shared" ref="H261:H325" si="4">+H260+D261</f>
        <v>129207.35999999993</v>
      </c>
    </row>
    <row r="262" spans="1:8" x14ac:dyDescent="0.25">
      <c r="A262" s="4" t="s">
        <v>402</v>
      </c>
      <c r="B262" s="5"/>
      <c r="C262" s="5"/>
      <c r="D262" s="24">
        <v>15.5</v>
      </c>
      <c r="E262" s="6" t="s">
        <v>18</v>
      </c>
      <c r="F262" s="5"/>
      <c r="G262" s="5"/>
      <c r="H262" s="45">
        <f t="shared" si="4"/>
        <v>129222.85999999993</v>
      </c>
    </row>
    <row r="263" spans="1:8" x14ac:dyDescent="0.25">
      <c r="A263" s="4" t="s">
        <v>402</v>
      </c>
      <c r="B263" s="5"/>
      <c r="C263" s="5"/>
      <c r="D263" s="24">
        <v>25.5</v>
      </c>
      <c r="E263" s="6" t="s">
        <v>18</v>
      </c>
      <c r="F263" s="5"/>
      <c r="G263" s="5"/>
      <c r="H263" s="45">
        <f t="shared" si="4"/>
        <v>129248.35999999993</v>
      </c>
    </row>
    <row r="264" spans="1:8" x14ac:dyDescent="0.25">
      <c r="A264" s="4" t="s">
        <v>405</v>
      </c>
      <c r="B264" s="5"/>
      <c r="C264" s="5"/>
      <c r="D264" s="24">
        <v>1.25</v>
      </c>
      <c r="E264" s="6" t="s">
        <v>342</v>
      </c>
      <c r="F264" s="5"/>
      <c r="G264" s="5"/>
      <c r="H264" s="45">
        <f t="shared" si="4"/>
        <v>129249.60999999993</v>
      </c>
    </row>
    <row r="265" spans="1:8" x14ac:dyDescent="0.25">
      <c r="A265" s="4" t="s">
        <v>406</v>
      </c>
      <c r="B265" s="5"/>
      <c r="C265" s="5"/>
      <c r="D265" s="24">
        <v>366.73</v>
      </c>
      <c r="E265" s="6" t="s">
        <v>202</v>
      </c>
      <c r="F265" s="5"/>
      <c r="G265" s="5"/>
      <c r="H265" s="45">
        <f t="shared" si="4"/>
        <v>129616.33999999992</v>
      </c>
    </row>
    <row r="266" spans="1:8" x14ac:dyDescent="0.25">
      <c r="A266" s="4">
        <v>40726</v>
      </c>
      <c r="B266" s="5"/>
      <c r="C266" s="5"/>
      <c r="D266" s="24">
        <v>3117.37</v>
      </c>
      <c r="E266" s="6" t="s">
        <v>411</v>
      </c>
      <c r="F266" s="5"/>
      <c r="G266" s="5"/>
      <c r="H266" s="45">
        <f t="shared" si="4"/>
        <v>132733.70999999993</v>
      </c>
    </row>
    <row r="267" spans="1:8" x14ac:dyDescent="0.25">
      <c r="A267" s="4">
        <v>40726</v>
      </c>
      <c r="B267" s="5"/>
      <c r="C267" s="5"/>
      <c r="D267" s="24">
        <v>15.5</v>
      </c>
      <c r="E267" s="6" t="s">
        <v>18</v>
      </c>
      <c r="F267" s="5"/>
      <c r="G267" s="5"/>
      <c r="H267" s="45">
        <f t="shared" si="4"/>
        <v>132749.20999999993</v>
      </c>
    </row>
    <row r="268" spans="1:8" x14ac:dyDescent="0.25">
      <c r="A268" s="4">
        <v>40818</v>
      </c>
      <c r="B268" s="5"/>
      <c r="C268" s="5"/>
      <c r="D268" s="24">
        <v>365.57</v>
      </c>
      <c r="E268" s="6" t="s">
        <v>409</v>
      </c>
      <c r="F268" s="5"/>
      <c r="G268" s="5"/>
      <c r="H268" s="45">
        <f t="shared" si="4"/>
        <v>133114.77999999994</v>
      </c>
    </row>
    <row r="269" spans="1:8" x14ac:dyDescent="0.25">
      <c r="A269" s="43" t="s">
        <v>412</v>
      </c>
      <c r="B269" s="44"/>
      <c r="C269" s="44"/>
      <c r="D269" s="66">
        <v>364.58</v>
      </c>
      <c r="E269" s="5" t="s">
        <v>399</v>
      </c>
      <c r="F269" s="40"/>
      <c r="H269" s="45">
        <f t="shared" si="4"/>
        <v>133479.35999999993</v>
      </c>
    </row>
    <row r="270" spans="1:8" x14ac:dyDescent="0.25">
      <c r="A270" s="43" t="s">
        <v>413</v>
      </c>
      <c r="B270" s="44"/>
      <c r="C270" s="44"/>
      <c r="D270" s="66">
        <v>180.38</v>
      </c>
      <c r="E270" s="5" t="s">
        <v>201</v>
      </c>
      <c r="F270" s="40"/>
      <c r="H270" s="45">
        <f t="shared" si="4"/>
        <v>133659.73999999993</v>
      </c>
    </row>
    <row r="271" spans="1:8" ht="11.25" customHeight="1" x14ac:dyDescent="0.25">
      <c r="A271" s="43" t="s">
        <v>414</v>
      </c>
      <c r="B271" s="44"/>
      <c r="C271" s="44"/>
      <c r="D271" s="66">
        <v>1.25</v>
      </c>
      <c r="E271" s="5" t="s">
        <v>342</v>
      </c>
      <c r="F271" s="40"/>
      <c r="H271" s="45">
        <f t="shared" si="4"/>
        <v>133660.98999999993</v>
      </c>
    </row>
    <row r="272" spans="1:8" ht="11.25" customHeight="1" x14ac:dyDescent="0.25">
      <c r="A272" s="43" t="s">
        <v>415</v>
      </c>
      <c r="B272" s="44"/>
      <c r="C272" s="44"/>
      <c r="D272" s="66">
        <v>26.64</v>
      </c>
      <c r="E272" s="5" t="s">
        <v>23</v>
      </c>
      <c r="F272" s="40"/>
      <c r="H272" s="45">
        <f t="shared" si="4"/>
        <v>133687.62999999995</v>
      </c>
    </row>
    <row r="273" spans="1:8" ht="11.25" customHeight="1" x14ac:dyDescent="0.25">
      <c r="A273" s="4" t="s">
        <v>418</v>
      </c>
      <c r="B273" s="5"/>
      <c r="C273" s="5"/>
      <c r="D273" s="11">
        <v>17309.68</v>
      </c>
      <c r="E273" s="6" t="s">
        <v>419</v>
      </c>
      <c r="F273" s="5"/>
      <c r="G273" s="5"/>
      <c r="H273" s="45">
        <f t="shared" si="4"/>
        <v>150997.30999999994</v>
      </c>
    </row>
    <row r="274" spans="1:8" ht="11.25" customHeight="1" x14ac:dyDescent="0.25">
      <c r="A274" s="43" t="s">
        <v>421</v>
      </c>
      <c r="B274" s="44"/>
      <c r="C274" s="44"/>
      <c r="D274" s="66">
        <v>20.71</v>
      </c>
      <c r="E274" s="5" t="s">
        <v>425</v>
      </c>
      <c r="F274" s="40"/>
      <c r="H274" s="45">
        <f t="shared" si="4"/>
        <v>151018.01999999993</v>
      </c>
    </row>
    <row r="275" spans="1:8" ht="11.25" customHeight="1" x14ac:dyDescent="0.25">
      <c r="A275" s="43" t="s">
        <v>422</v>
      </c>
      <c r="B275" s="44"/>
      <c r="C275" s="44"/>
      <c r="D275" s="66">
        <v>1.25</v>
      </c>
      <c r="E275" s="5" t="s">
        <v>342</v>
      </c>
      <c r="F275" s="40"/>
      <c r="H275" s="45">
        <f t="shared" si="4"/>
        <v>151019.26999999993</v>
      </c>
    </row>
    <row r="276" spans="1:8" x14ac:dyDescent="0.25">
      <c r="A276" s="4" t="s">
        <v>424</v>
      </c>
      <c r="B276" s="5"/>
      <c r="C276" s="5"/>
      <c r="D276" s="11">
        <v>351.75</v>
      </c>
      <c r="E276" s="6" t="s">
        <v>305</v>
      </c>
      <c r="F276" s="5"/>
      <c r="G276" s="5"/>
      <c r="H276" s="45">
        <f t="shared" si="4"/>
        <v>151371.01999999993</v>
      </c>
    </row>
    <row r="277" spans="1:8" x14ac:dyDescent="0.25">
      <c r="A277" s="43" t="s">
        <v>431</v>
      </c>
      <c r="B277" s="44"/>
      <c r="C277" s="44"/>
      <c r="D277" s="66">
        <v>1.25</v>
      </c>
      <c r="E277" s="5" t="s">
        <v>342</v>
      </c>
      <c r="F277" s="40"/>
      <c r="H277" s="45">
        <f t="shared" si="4"/>
        <v>151372.26999999993</v>
      </c>
    </row>
    <row r="278" spans="1:8" x14ac:dyDescent="0.25">
      <c r="A278" s="43" t="s">
        <v>432</v>
      </c>
      <c r="B278" s="44"/>
      <c r="C278" s="44"/>
      <c r="D278" s="66">
        <v>833.33</v>
      </c>
      <c r="E278" s="5" t="s">
        <v>433</v>
      </c>
      <c r="F278" s="40"/>
      <c r="H278" s="45">
        <f t="shared" si="4"/>
        <v>152205.59999999992</v>
      </c>
    </row>
    <row r="279" spans="1:8" x14ac:dyDescent="0.25">
      <c r="A279" s="43" t="s">
        <v>432</v>
      </c>
      <c r="B279" s="44"/>
      <c r="C279" s="44"/>
      <c r="D279" s="66">
        <v>15.5</v>
      </c>
      <c r="E279" s="5" t="s">
        <v>335</v>
      </c>
      <c r="F279" s="40"/>
      <c r="H279" s="45">
        <f t="shared" si="4"/>
        <v>152221.09999999992</v>
      </c>
    </row>
    <row r="280" spans="1:8" x14ac:dyDescent="0.25">
      <c r="A280" s="4" t="s">
        <v>439</v>
      </c>
      <c r="B280" s="5"/>
      <c r="C280" s="5"/>
      <c r="D280" s="11">
        <v>1.25</v>
      </c>
      <c r="E280" s="68" t="s">
        <v>342</v>
      </c>
      <c r="F280" s="69"/>
      <c r="G280" s="5"/>
      <c r="H280" s="45">
        <f t="shared" si="4"/>
        <v>152222.34999999992</v>
      </c>
    </row>
    <row r="281" spans="1:8" x14ac:dyDescent="0.25">
      <c r="A281" s="4" t="s">
        <v>445</v>
      </c>
      <c r="B281" s="5"/>
      <c r="C281" s="5"/>
      <c r="D281" s="11">
        <v>1.25</v>
      </c>
      <c r="E281" s="68" t="s">
        <v>342</v>
      </c>
      <c r="F281" s="69"/>
      <c r="G281" s="5"/>
      <c r="H281" s="45">
        <f t="shared" si="4"/>
        <v>152223.59999999992</v>
      </c>
    </row>
    <row r="282" spans="1:8" x14ac:dyDescent="0.25">
      <c r="A282" s="4" t="s">
        <v>458</v>
      </c>
      <c r="B282" s="5"/>
      <c r="C282" s="5"/>
      <c r="D282" s="11">
        <v>1.25</v>
      </c>
      <c r="E282" s="68" t="s">
        <v>342</v>
      </c>
      <c r="F282" s="69"/>
      <c r="G282" s="5"/>
      <c r="H282" s="45">
        <f t="shared" si="4"/>
        <v>152224.84999999992</v>
      </c>
    </row>
    <row r="283" spans="1:8" x14ac:dyDescent="0.25">
      <c r="A283" s="4" t="s">
        <v>465</v>
      </c>
      <c r="B283" s="5"/>
      <c r="C283" s="5"/>
      <c r="D283" s="11">
        <v>1.25</v>
      </c>
      <c r="E283" s="68" t="s">
        <v>342</v>
      </c>
      <c r="F283" s="69"/>
      <c r="G283" s="5"/>
      <c r="H283" s="45">
        <f t="shared" si="4"/>
        <v>152226.09999999992</v>
      </c>
    </row>
    <row r="284" spans="1:8" x14ac:dyDescent="0.25">
      <c r="A284" s="4" t="s">
        <v>469</v>
      </c>
      <c r="B284" s="5"/>
      <c r="C284" s="5"/>
      <c r="D284" s="11">
        <v>1.25</v>
      </c>
      <c r="E284" s="68" t="s">
        <v>342</v>
      </c>
      <c r="F284" s="69"/>
      <c r="G284" s="5"/>
      <c r="H284" s="45">
        <f t="shared" si="4"/>
        <v>152227.34999999992</v>
      </c>
    </row>
    <row r="285" spans="1:8" x14ac:dyDescent="0.25">
      <c r="A285" s="4">
        <v>40734</v>
      </c>
      <c r="B285" s="5"/>
      <c r="C285" s="5"/>
      <c r="D285" s="11">
        <v>66.52</v>
      </c>
      <c r="E285" s="68" t="s">
        <v>368</v>
      </c>
      <c r="F285" s="69"/>
      <c r="G285" s="5"/>
      <c r="H285" s="45">
        <f t="shared" si="4"/>
        <v>152293.86999999991</v>
      </c>
    </row>
    <row r="286" spans="1:8" x14ac:dyDescent="0.25">
      <c r="A286" s="4">
        <v>40826</v>
      </c>
      <c r="B286" s="5"/>
      <c r="C286" s="5"/>
      <c r="D286" s="11">
        <v>438.76</v>
      </c>
      <c r="E286" s="68" t="s">
        <v>476</v>
      </c>
      <c r="F286" s="69"/>
      <c r="G286" s="5"/>
      <c r="H286" s="45">
        <f t="shared" si="4"/>
        <v>152732.62999999992</v>
      </c>
    </row>
    <row r="287" spans="1:8" x14ac:dyDescent="0.25">
      <c r="A287" s="4">
        <v>40826</v>
      </c>
      <c r="B287" s="5"/>
      <c r="C287" s="5"/>
      <c r="D287" s="11">
        <v>15.5</v>
      </c>
      <c r="E287" s="68" t="s">
        <v>18</v>
      </c>
      <c r="F287" s="69"/>
      <c r="G287" s="5"/>
      <c r="H287" s="45">
        <f t="shared" si="4"/>
        <v>152748.12999999992</v>
      </c>
    </row>
    <row r="288" spans="1:8" x14ac:dyDescent="0.25">
      <c r="A288" s="4" t="s">
        <v>478</v>
      </c>
      <c r="B288" s="5"/>
      <c r="C288" s="5"/>
      <c r="D288" s="11">
        <v>1.25</v>
      </c>
      <c r="E288" s="68" t="s">
        <v>18</v>
      </c>
      <c r="F288" s="69"/>
      <c r="G288" s="5"/>
      <c r="H288" s="45">
        <f t="shared" si="4"/>
        <v>152749.37999999992</v>
      </c>
    </row>
    <row r="289" spans="1:8" x14ac:dyDescent="0.25">
      <c r="A289" s="4">
        <v>40797</v>
      </c>
      <c r="B289" s="5"/>
      <c r="C289" s="5"/>
      <c r="D289" s="11">
        <v>193.38</v>
      </c>
      <c r="E289" s="68" t="s">
        <v>483</v>
      </c>
      <c r="F289" s="69"/>
      <c r="G289" s="5"/>
      <c r="H289" s="45">
        <f t="shared" si="4"/>
        <v>152942.75999999992</v>
      </c>
    </row>
    <row r="290" spans="1:8" x14ac:dyDescent="0.25">
      <c r="A290" s="4" t="s">
        <v>485</v>
      </c>
      <c r="B290" s="5"/>
      <c r="C290" s="5"/>
      <c r="D290" s="11">
        <v>785.4</v>
      </c>
      <c r="E290" s="68" t="s">
        <v>488</v>
      </c>
      <c r="F290" s="69"/>
      <c r="G290" s="5"/>
      <c r="H290" s="45">
        <f t="shared" si="4"/>
        <v>153728.15999999992</v>
      </c>
    </row>
    <row r="291" spans="1:8" x14ac:dyDescent="0.25">
      <c r="A291" s="4">
        <v>40872</v>
      </c>
      <c r="B291" s="5"/>
      <c r="C291" s="5"/>
      <c r="D291" s="11">
        <v>1.25</v>
      </c>
      <c r="E291" s="68" t="s">
        <v>342</v>
      </c>
      <c r="F291" s="69"/>
      <c r="G291" s="5"/>
      <c r="H291" s="45">
        <f t="shared" si="4"/>
        <v>153729.40999999992</v>
      </c>
    </row>
    <row r="292" spans="1:8" x14ac:dyDescent="0.25">
      <c r="A292" s="4">
        <v>40873</v>
      </c>
      <c r="B292" s="5"/>
      <c r="C292" s="5"/>
      <c r="D292" s="11">
        <v>169.66</v>
      </c>
      <c r="E292" s="68" t="s">
        <v>490</v>
      </c>
      <c r="F292" s="69"/>
      <c r="G292" s="5"/>
      <c r="H292" s="45">
        <f t="shared" si="4"/>
        <v>153899.06999999992</v>
      </c>
    </row>
    <row r="293" spans="1:8" x14ac:dyDescent="0.25">
      <c r="A293" s="4">
        <v>40875</v>
      </c>
      <c r="B293" s="5"/>
      <c r="C293" s="5"/>
      <c r="D293" s="11">
        <v>168.72</v>
      </c>
      <c r="E293" s="68" t="s">
        <v>491</v>
      </c>
      <c r="F293" s="69"/>
      <c r="G293" s="5"/>
      <c r="H293" s="45">
        <f t="shared" si="4"/>
        <v>154067.78999999992</v>
      </c>
    </row>
    <row r="294" spans="1:8" x14ac:dyDescent="0.25">
      <c r="A294" s="4">
        <v>40875</v>
      </c>
      <c r="B294" s="5"/>
      <c r="C294" s="5"/>
      <c r="D294" s="24">
        <v>168.72</v>
      </c>
      <c r="E294" s="6" t="s">
        <v>491</v>
      </c>
      <c r="F294" s="5"/>
      <c r="G294" s="5"/>
      <c r="H294" s="45">
        <f t="shared" si="4"/>
        <v>154236.50999999992</v>
      </c>
    </row>
    <row r="295" spans="1:8" x14ac:dyDescent="0.25">
      <c r="A295" s="4">
        <v>40878</v>
      </c>
      <c r="B295" s="5"/>
      <c r="C295" s="5"/>
      <c r="D295" s="24">
        <v>338.74</v>
      </c>
      <c r="E295" s="6" t="s">
        <v>495</v>
      </c>
      <c r="F295" s="5"/>
      <c r="G295" s="5"/>
      <c r="H295" s="45">
        <f t="shared" si="4"/>
        <v>154575.24999999991</v>
      </c>
    </row>
    <row r="296" spans="1:8" x14ac:dyDescent="0.25">
      <c r="A296" s="4">
        <v>40884</v>
      </c>
      <c r="B296" s="5"/>
      <c r="C296" s="5"/>
      <c r="D296" s="24">
        <v>169.11</v>
      </c>
      <c r="E296" s="6" t="s">
        <v>495</v>
      </c>
      <c r="F296" s="5"/>
      <c r="G296" s="5"/>
      <c r="H296" s="45">
        <f t="shared" si="4"/>
        <v>154744.3599999999</v>
      </c>
    </row>
    <row r="297" spans="1:8" x14ac:dyDescent="0.25">
      <c r="A297" s="4">
        <v>40884</v>
      </c>
      <c r="B297" s="5"/>
      <c r="C297" s="5"/>
      <c r="D297" s="24">
        <v>169.11</v>
      </c>
      <c r="E297" s="6" t="s">
        <v>495</v>
      </c>
      <c r="F297" s="5"/>
      <c r="G297" s="5"/>
      <c r="H297" s="45">
        <f t="shared" si="4"/>
        <v>154913.46999999988</v>
      </c>
    </row>
    <row r="298" spans="1:8" x14ac:dyDescent="0.25">
      <c r="A298" s="4">
        <v>40885</v>
      </c>
      <c r="B298" s="5"/>
      <c r="C298" s="5"/>
      <c r="D298" s="24">
        <v>33.880000000000003</v>
      </c>
      <c r="E298" s="6" t="s">
        <v>497</v>
      </c>
      <c r="F298" s="5"/>
      <c r="G298" s="5"/>
      <c r="H298" s="45">
        <f t="shared" si="4"/>
        <v>154947.34999999989</v>
      </c>
    </row>
    <row r="299" spans="1:8" x14ac:dyDescent="0.25">
      <c r="A299" s="4">
        <v>40885</v>
      </c>
      <c r="B299" s="5"/>
      <c r="C299" s="5"/>
      <c r="D299" s="24">
        <v>169.41</v>
      </c>
      <c r="E299" s="6" t="s">
        <v>497</v>
      </c>
      <c r="F299" s="5"/>
      <c r="G299" s="5"/>
      <c r="H299" s="45">
        <f t="shared" si="4"/>
        <v>155116.75999999989</v>
      </c>
    </row>
    <row r="300" spans="1:8" x14ac:dyDescent="0.25">
      <c r="A300" s="4">
        <v>40888</v>
      </c>
      <c r="B300" s="5"/>
      <c r="C300" s="5"/>
      <c r="D300" s="24">
        <v>338.87</v>
      </c>
      <c r="E300" s="6" t="s">
        <v>490</v>
      </c>
      <c r="F300" s="5"/>
      <c r="G300" s="5"/>
      <c r="H300" s="45">
        <f t="shared" si="4"/>
        <v>155455.62999999989</v>
      </c>
    </row>
    <row r="301" spans="1:8" x14ac:dyDescent="0.25">
      <c r="A301" s="4">
        <v>40889</v>
      </c>
      <c r="B301" s="5"/>
      <c r="C301" s="5"/>
      <c r="D301" s="24">
        <v>338.87</v>
      </c>
      <c r="E301" s="6" t="s">
        <v>490</v>
      </c>
      <c r="F301" s="5"/>
      <c r="G301" s="5"/>
      <c r="H301" s="45">
        <f t="shared" si="4"/>
        <v>155794.49999999988</v>
      </c>
    </row>
    <row r="302" spans="1:8" x14ac:dyDescent="0.25">
      <c r="A302" s="4" t="s">
        <v>509</v>
      </c>
      <c r="B302" s="5"/>
      <c r="C302" s="5"/>
      <c r="D302" s="24">
        <v>1.25</v>
      </c>
      <c r="E302" s="6" t="s">
        <v>342</v>
      </c>
      <c r="F302" s="5"/>
      <c r="G302" s="5"/>
      <c r="H302" s="45">
        <f t="shared" si="4"/>
        <v>155795.74999999988</v>
      </c>
    </row>
    <row r="303" spans="1:8" s="1" customFormat="1" ht="13" x14ac:dyDescent="0.3">
      <c r="A303" s="46">
        <v>40905</v>
      </c>
      <c r="B303" s="3"/>
      <c r="C303" s="3"/>
      <c r="D303" s="47">
        <v>371.24</v>
      </c>
      <c r="E303" s="49" t="s">
        <v>491</v>
      </c>
      <c r="F303" s="3"/>
      <c r="G303" s="3"/>
      <c r="H303" s="48">
        <f t="shared" si="4"/>
        <v>156166.98999999987</v>
      </c>
    </row>
    <row r="304" spans="1:8" x14ac:dyDescent="0.25">
      <c r="A304" s="4">
        <v>40915</v>
      </c>
      <c r="B304" s="5"/>
      <c r="C304" s="5"/>
      <c r="D304" s="24">
        <v>366.75</v>
      </c>
      <c r="E304" s="6" t="s">
        <v>491</v>
      </c>
      <c r="F304" s="5"/>
      <c r="G304" s="5"/>
      <c r="H304" s="45">
        <f t="shared" si="4"/>
        <v>156533.73999999987</v>
      </c>
    </row>
    <row r="305" spans="1:10" x14ac:dyDescent="0.25">
      <c r="A305" s="4">
        <v>40921</v>
      </c>
      <c r="B305" s="5"/>
      <c r="C305" s="5"/>
      <c r="D305" s="24">
        <v>362.9</v>
      </c>
      <c r="E305" s="6" t="s">
        <v>495</v>
      </c>
      <c r="F305" s="5"/>
      <c r="G305" s="5"/>
      <c r="H305" s="45">
        <f t="shared" si="4"/>
        <v>156896.63999999987</v>
      </c>
    </row>
    <row r="306" spans="1:10" x14ac:dyDescent="0.25">
      <c r="A306" s="4">
        <v>40929</v>
      </c>
      <c r="B306" s="5"/>
      <c r="C306" s="5"/>
      <c r="D306" s="24">
        <v>365.62</v>
      </c>
      <c r="E306" s="6" t="s">
        <v>490</v>
      </c>
      <c r="F306" s="5"/>
      <c r="G306" s="5"/>
      <c r="H306" s="45">
        <f t="shared" si="4"/>
        <v>157262.25999999986</v>
      </c>
    </row>
    <row r="307" spans="1:10" x14ac:dyDescent="0.25">
      <c r="A307" s="4">
        <v>40932</v>
      </c>
      <c r="B307" s="5"/>
      <c r="C307" s="5"/>
      <c r="D307" s="24">
        <v>362.28</v>
      </c>
      <c r="E307" s="6" t="s">
        <v>490</v>
      </c>
      <c r="F307" s="5"/>
      <c r="G307" s="5"/>
      <c r="H307" s="45">
        <f t="shared" si="4"/>
        <v>157624.53999999986</v>
      </c>
    </row>
    <row r="308" spans="1:10" x14ac:dyDescent="0.25">
      <c r="A308" s="4">
        <v>40934</v>
      </c>
      <c r="B308" s="5"/>
      <c r="C308" s="5"/>
      <c r="D308" s="24">
        <v>1.25</v>
      </c>
      <c r="E308" s="6" t="s">
        <v>342</v>
      </c>
      <c r="F308" s="5"/>
      <c r="G308" s="5"/>
      <c r="H308" s="45">
        <f t="shared" si="4"/>
        <v>157625.78999999986</v>
      </c>
    </row>
    <row r="309" spans="1:10" x14ac:dyDescent="0.25">
      <c r="A309" s="4">
        <v>40935</v>
      </c>
      <c r="B309" s="5"/>
      <c r="C309" s="5"/>
      <c r="D309" s="24">
        <v>363.48</v>
      </c>
      <c r="E309" s="6" t="s">
        <v>490</v>
      </c>
      <c r="F309" s="5"/>
      <c r="G309" s="5"/>
      <c r="H309" s="45">
        <f t="shared" si="4"/>
        <v>157989.26999999987</v>
      </c>
    </row>
    <row r="310" spans="1:10" x14ac:dyDescent="0.25">
      <c r="A310" s="4">
        <v>40936</v>
      </c>
      <c r="B310" s="5"/>
      <c r="C310" s="5"/>
      <c r="D310" s="24">
        <v>363.58</v>
      </c>
      <c r="E310" s="6" t="s">
        <v>514</v>
      </c>
      <c r="F310" s="5"/>
      <c r="G310" s="5"/>
      <c r="H310" s="45">
        <f t="shared" si="4"/>
        <v>158352.84999999986</v>
      </c>
    </row>
    <row r="311" spans="1:10" x14ac:dyDescent="0.25">
      <c r="A311" s="4">
        <v>40939</v>
      </c>
      <c r="B311" s="5"/>
      <c r="C311" s="5"/>
      <c r="D311" s="24">
        <v>365.96</v>
      </c>
      <c r="E311" s="6" t="s">
        <v>490</v>
      </c>
      <c r="F311" s="5"/>
      <c r="G311" s="5"/>
      <c r="H311" s="45">
        <f t="shared" si="4"/>
        <v>158718.80999999985</v>
      </c>
    </row>
    <row r="312" spans="1:10" x14ac:dyDescent="0.25">
      <c r="A312" s="43">
        <v>41215</v>
      </c>
      <c r="B312" s="44"/>
      <c r="C312" s="44"/>
      <c r="D312" s="66">
        <v>370.5</v>
      </c>
      <c r="E312" s="5" t="s">
        <v>490</v>
      </c>
      <c r="F312" s="40"/>
      <c r="H312" s="45">
        <f t="shared" si="4"/>
        <v>159089.30999999985</v>
      </c>
      <c r="I312" s="44"/>
      <c r="J312" s="40"/>
    </row>
    <row r="313" spans="1:10" x14ac:dyDescent="0.25">
      <c r="A313" s="43" t="s">
        <v>518</v>
      </c>
      <c r="B313" s="44"/>
      <c r="C313" s="44"/>
      <c r="D313" s="66">
        <v>371.53</v>
      </c>
      <c r="E313" s="5" t="s">
        <v>490</v>
      </c>
      <c r="F313" s="40"/>
      <c r="H313" s="45">
        <f t="shared" si="4"/>
        <v>159460.83999999985</v>
      </c>
      <c r="I313" s="44"/>
      <c r="J313" s="40"/>
    </row>
    <row r="314" spans="1:10" x14ac:dyDescent="0.25">
      <c r="A314" s="43" t="s">
        <v>520</v>
      </c>
      <c r="B314" s="44"/>
      <c r="C314" s="44"/>
      <c r="D314" s="66">
        <v>1.25</v>
      </c>
      <c r="E314" s="5" t="s">
        <v>342</v>
      </c>
      <c r="F314" s="40"/>
      <c r="H314" s="45">
        <f t="shared" si="4"/>
        <v>159462.08999999985</v>
      </c>
      <c r="I314" s="44"/>
      <c r="J314" s="40"/>
    </row>
    <row r="315" spans="1:10" x14ac:dyDescent="0.25">
      <c r="A315" s="43" t="s">
        <v>521</v>
      </c>
      <c r="B315" s="44"/>
      <c r="C315" s="44"/>
      <c r="D315" s="66">
        <v>24.08</v>
      </c>
      <c r="E315" s="5" t="s">
        <v>23</v>
      </c>
      <c r="F315" s="40"/>
      <c r="H315" s="45">
        <f t="shared" si="4"/>
        <v>159486.16999999984</v>
      </c>
      <c r="I315" s="44"/>
      <c r="J315" s="40"/>
    </row>
    <row r="316" spans="1:10" x14ac:dyDescent="0.25">
      <c r="A316" s="43" t="s">
        <v>529</v>
      </c>
      <c r="B316" s="44"/>
      <c r="C316" s="44"/>
      <c r="D316" s="66">
        <v>1.25</v>
      </c>
      <c r="E316" s="5" t="s">
        <v>342</v>
      </c>
      <c r="F316" s="40"/>
      <c r="H316" s="45">
        <f t="shared" si="4"/>
        <v>159487.41999999984</v>
      </c>
      <c r="I316" s="44"/>
      <c r="J316" s="40"/>
    </row>
    <row r="317" spans="1:10" x14ac:dyDescent="0.25">
      <c r="A317" s="43" t="s">
        <v>529</v>
      </c>
      <c r="B317" s="44"/>
      <c r="C317" s="44"/>
      <c r="D317" s="66">
        <v>2347.42</v>
      </c>
      <c r="E317" s="5" t="s">
        <v>433</v>
      </c>
      <c r="F317" s="40"/>
      <c r="H317" s="45">
        <f t="shared" si="4"/>
        <v>161834.83999999985</v>
      </c>
      <c r="I317" s="44"/>
      <c r="J317" s="40"/>
    </row>
    <row r="318" spans="1:10" x14ac:dyDescent="0.25">
      <c r="A318" s="43" t="s">
        <v>529</v>
      </c>
      <c r="B318" s="44"/>
      <c r="C318" s="44"/>
      <c r="D318" s="66">
        <v>15.5</v>
      </c>
      <c r="E318" s="5" t="s">
        <v>18</v>
      </c>
      <c r="F318" s="40"/>
      <c r="H318" s="45">
        <f t="shared" si="4"/>
        <v>161850.33999999985</v>
      </c>
      <c r="I318" s="44"/>
      <c r="J318" s="40"/>
    </row>
    <row r="319" spans="1:10" x14ac:dyDescent="0.25">
      <c r="A319" s="43" t="s">
        <v>531</v>
      </c>
      <c r="B319" s="44"/>
      <c r="C319" s="44"/>
      <c r="D319" s="66">
        <v>224</v>
      </c>
      <c r="E319" s="5" t="s">
        <v>535</v>
      </c>
      <c r="F319" s="40"/>
      <c r="H319" s="45">
        <f t="shared" si="4"/>
        <v>162074.33999999985</v>
      </c>
      <c r="I319" s="44"/>
      <c r="J319" s="40"/>
    </row>
    <row r="320" spans="1:10" x14ac:dyDescent="0.25">
      <c r="A320" s="43" t="s">
        <v>537</v>
      </c>
      <c r="B320" s="44"/>
      <c r="C320" s="44"/>
      <c r="D320" s="66">
        <v>1.25</v>
      </c>
      <c r="E320" s="5" t="s">
        <v>342</v>
      </c>
      <c r="F320" s="40"/>
      <c r="H320" s="45">
        <f t="shared" si="4"/>
        <v>162075.58999999985</v>
      </c>
      <c r="I320" s="44"/>
      <c r="J320" s="40"/>
    </row>
    <row r="321" spans="1:10" x14ac:dyDescent="0.25">
      <c r="A321" s="43" t="s">
        <v>540</v>
      </c>
      <c r="B321" s="44"/>
      <c r="C321" s="44"/>
      <c r="D321" s="66">
        <v>1.25</v>
      </c>
      <c r="E321" s="5" t="s">
        <v>342</v>
      </c>
      <c r="F321" s="40"/>
      <c r="H321" s="45">
        <f t="shared" si="4"/>
        <v>162076.83999999985</v>
      </c>
      <c r="I321" s="44"/>
      <c r="J321" s="40"/>
    </row>
    <row r="322" spans="1:10" x14ac:dyDescent="0.25">
      <c r="A322" s="43">
        <v>41088</v>
      </c>
      <c r="B322" s="44"/>
      <c r="C322" s="44"/>
      <c r="D322" s="66">
        <v>1.25</v>
      </c>
      <c r="E322" s="5" t="s">
        <v>342</v>
      </c>
      <c r="F322" s="40"/>
      <c r="H322" s="45">
        <f t="shared" si="4"/>
        <v>162078.08999999985</v>
      </c>
      <c r="I322" s="44"/>
      <c r="J322" s="40"/>
    </row>
    <row r="323" spans="1:10" x14ac:dyDescent="0.25">
      <c r="A323" s="43">
        <v>41116</v>
      </c>
      <c r="B323" s="44"/>
      <c r="C323" s="44"/>
      <c r="D323" s="66">
        <v>1.25</v>
      </c>
      <c r="E323" s="5" t="s">
        <v>342</v>
      </c>
      <c r="F323" s="40"/>
      <c r="H323" s="45">
        <f t="shared" si="4"/>
        <v>162079.33999999985</v>
      </c>
      <c r="I323" s="44"/>
      <c r="J323" s="40"/>
    </row>
    <row r="324" spans="1:10" x14ac:dyDescent="0.25">
      <c r="A324" s="43">
        <v>41145</v>
      </c>
      <c r="B324" s="44"/>
      <c r="C324" s="44"/>
      <c r="D324" s="66">
        <v>1.25</v>
      </c>
      <c r="E324" s="5" t="s">
        <v>342</v>
      </c>
      <c r="F324" s="40"/>
      <c r="H324" s="45">
        <f t="shared" si="4"/>
        <v>162080.58999999985</v>
      </c>
      <c r="I324" s="44"/>
      <c r="J324" s="40"/>
    </row>
    <row r="325" spans="1:10" x14ac:dyDescent="0.25">
      <c r="A325" s="43">
        <v>41169</v>
      </c>
      <c r="B325" s="44"/>
      <c r="C325" s="44"/>
      <c r="D325" s="66">
        <v>232.56</v>
      </c>
      <c r="E325" s="5" t="s">
        <v>433</v>
      </c>
      <c r="F325" s="40"/>
      <c r="H325" s="45">
        <f t="shared" si="4"/>
        <v>162313.14999999985</v>
      </c>
      <c r="I325" s="44"/>
      <c r="J325" s="40"/>
    </row>
    <row r="326" spans="1:10" x14ac:dyDescent="0.25">
      <c r="A326" s="43">
        <v>41169</v>
      </c>
      <c r="B326" s="44"/>
      <c r="C326" s="44"/>
      <c r="D326" s="66">
        <v>15.5</v>
      </c>
      <c r="E326" s="5" t="s">
        <v>18</v>
      </c>
      <c r="F326" s="40"/>
      <c r="H326" s="45">
        <f t="shared" ref="H326:H390" si="5">+H325+D326</f>
        <v>162328.64999999985</v>
      </c>
      <c r="I326" s="44"/>
      <c r="J326" s="40"/>
    </row>
    <row r="327" spans="1:10" x14ac:dyDescent="0.25">
      <c r="A327" s="43">
        <v>41171</v>
      </c>
      <c r="B327" s="44"/>
      <c r="C327" s="44"/>
      <c r="D327" s="66">
        <v>1.25</v>
      </c>
      <c r="E327" s="5" t="s">
        <v>342</v>
      </c>
      <c r="F327" s="40"/>
      <c r="H327" s="45">
        <f t="shared" si="5"/>
        <v>162329.89999999985</v>
      </c>
      <c r="I327" s="44"/>
      <c r="J327" s="40"/>
    </row>
    <row r="328" spans="1:10" x14ac:dyDescent="0.25">
      <c r="A328" s="43">
        <v>41185</v>
      </c>
      <c r="B328" s="44"/>
      <c r="C328" s="44"/>
      <c r="D328" s="66">
        <v>66.52</v>
      </c>
      <c r="E328" s="68" t="s">
        <v>368</v>
      </c>
      <c r="F328" s="40"/>
      <c r="H328" s="45">
        <f t="shared" si="5"/>
        <v>162396.41999999984</v>
      </c>
      <c r="I328" s="44"/>
      <c r="J328" s="40"/>
    </row>
    <row r="329" spans="1:10" x14ac:dyDescent="0.25">
      <c r="A329" s="43" t="s">
        <v>549</v>
      </c>
      <c r="B329" s="44"/>
      <c r="C329" s="44"/>
      <c r="D329" s="66">
        <v>26.2</v>
      </c>
      <c r="E329" s="68" t="s">
        <v>552</v>
      </c>
      <c r="F329" s="40"/>
      <c r="H329" s="45">
        <f t="shared" si="5"/>
        <v>162422.61999999985</v>
      </c>
      <c r="I329" s="44"/>
      <c r="J329" s="40"/>
    </row>
    <row r="330" spans="1:10" x14ac:dyDescent="0.25">
      <c r="A330" s="43" t="s">
        <v>550</v>
      </c>
      <c r="B330" s="44"/>
      <c r="C330" s="44"/>
      <c r="D330" s="66">
        <v>1.25</v>
      </c>
      <c r="E330" s="68" t="s">
        <v>342</v>
      </c>
      <c r="F330" s="40"/>
      <c r="H330" s="45">
        <f t="shared" si="5"/>
        <v>162423.86999999985</v>
      </c>
      <c r="I330" s="44"/>
      <c r="J330" s="40"/>
    </row>
    <row r="331" spans="1:10" x14ac:dyDescent="0.25">
      <c r="A331" s="43">
        <v>41040</v>
      </c>
      <c r="B331" s="44"/>
      <c r="C331" s="44"/>
      <c r="D331" s="66">
        <v>371.45</v>
      </c>
      <c r="E331" s="68" t="s">
        <v>490</v>
      </c>
      <c r="F331" s="40"/>
      <c r="H331" s="45">
        <f t="shared" si="5"/>
        <v>162795.31999999986</v>
      </c>
      <c r="I331" s="44"/>
      <c r="J331" s="40"/>
    </row>
    <row r="332" spans="1:10" x14ac:dyDescent="0.25">
      <c r="A332" s="43">
        <v>41193</v>
      </c>
      <c r="B332" s="44"/>
      <c r="C332" s="44"/>
      <c r="D332" s="66">
        <v>374.02</v>
      </c>
      <c r="E332" s="68" t="s">
        <v>490</v>
      </c>
      <c r="F332" s="40"/>
      <c r="H332" s="45">
        <f t="shared" si="5"/>
        <v>163169.33999999985</v>
      </c>
      <c r="I332" s="44"/>
      <c r="J332" s="40"/>
    </row>
    <row r="333" spans="1:10" x14ac:dyDescent="0.25">
      <c r="A333" s="43">
        <v>41224</v>
      </c>
      <c r="B333" s="44"/>
      <c r="C333" s="44"/>
      <c r="D333" s="66">
        <v>374.24</v>
      </c>
      <c r="E333" s="68" t="s">
        <v>490</v>
      </c>
      <c r="F333" s="40"/>
      <c r="H333" s="45">
        <f t="shared" si="5"/>
        <v>163543.57999999984</v>
      </c>
      <c r="I333" s="44"/>
      <c r="J333" s="40"/>
    </row>
    <row r="334" spans="1:10" x14ac:dyDescent="0.25">
      <c r="A334" s="43" t="s">
        <v>556</v>
      </c>
      <c r="B334" s="44"/>
      <c r="C334" s="44"/>
      <c r="D334" s="66">
        <v>371.93</v>
      </c>
      <c r="E334" s="68" t="s">
        <v>490</v>
      </c>
      <c r="F334" s="40"/>
      <c r="H334" s="45">
        <f t="shared" si="5"/>
        <v>163915.50999999983</v>
      </c>
      <c r="I334" s="44"/>
      <c r="J334" s="40"/>
    </row>
    <row r="335" spans="1:10" x14ac:dyDescent="0.25">
      <c r="A335" s="43">
        <v>41239</v>
      </c>
      <c r="B335" s="44"/>
      <c r="C335" s="44"/>
      <c r="D335" s="66">
        <v>365.92</v>
      </c>
      <c r="E335" s="68" t="s">
        <v>490</v>
      </c>
      <c r="F335" s="40"/>
      <c r="H335" s="45">
        <f t="shared" si="5"/>
        <v>164281.42999999985</v>
      </c>
      <c r="I335" s="44"/>
      <c r="J335" s="40"/>
    </row>
    <row r="336" spans="1:10" x14ac:dyDescent="0.25">
      <c r="A336" s="43">
        <v>41240</v>
      </c>
      <c r="B336" s="44"/>
      <c r="C336" s="44"/>
      <c r="D336" s="66">
        <v>1.25</v>
      </c>
      <c r="E336" s="68" t="s">
        <v>342</v>
      </c>
      <c r="F336" s="40"/>
      <c r="H336" s="45">
        <f t="shared" si="5"/>
        <v>164282.67999999985</v>
      </c>
      <c r="I336" s="44"/>
      <c r="J336" s="40"/>
    </row>
    <row r="337" spans="1:10" x14ac:dyDescent="0.25">
      <c r="A337" s="43">
        <v>41244</v>
      </c>
      <c r="B337" s="44"/>
      <c r="C337" s="44"/>
      <c r="D337" s="66">
        <v>364.98</v>
      </c>
      <c r="E337" s="68" t="s">
        <v>491</v>
      </c>
      <c r="F337" s="40"/>
      <c r="H337" s="45">
        <f t="shared" si="5"/>
        <v>164647.65999999986</v>
      </c>
      <c r="I337" s="44"/>
      <c r="J337" s="40"/>
    </row>
    <row r="338" spans="1:10" x14ac:dyDescent="0.25">
      <c r="A338" s="43">
        <v>41245</v>
      </c>
      <c r="B338" s="44"/>
      <c r="C338" s="44"/>
      <c r="D338" s="66">
        <v>365.75</v>
      </c>
      <c r="E338" s="68" t="s">
        <v>490</v>
      </c>
      <c r="F338" s="40"/>
      <c r="H338" s="45">
        <f t="shared" si="5"/>
        <v>165013.40999999986</v>
      </c>
      <c r="I338" s="44"/>
      <c r="J338" s="40"/>
    </row>
    <row r="339" spans="1:10" x14ac:dyDescent="0.25">
      <c r="A339" s="43">
        <v>41250</v>
      </c>
      <c r="B339" s="44"/>
      <c r="C339" s="44"/>
      <c r="D339" s="66">
        <v>362.61</v>
      </c>
      <c r="E339" s="68" t="s">
        <v>490</v>
      </c>
      <c r="F339" s="40"/>
      <c r="H339" s="45">
        <f t="shared" si="5"/>
        <v>165376.01999999984</v>
      </c>
      <c r="I339" s="44"/>
      <c r="J339" s="40"/>
    </row>
    <row r="340" spans="1:10" x14ac:dyDescent="0.25">
      <c r="A340" s="43">
        <v>41251</v>
      </c>
      <c r="B340" s="44"/>
      <c r="C340" s="44"/>
      <c r="D340" s="66">
        <v>365.25</v>
      </c>
      <c r="E340" s="68" t="s">
        <v>490</v>
      </c>
      <c r="F340" s="40"/>
      <c r="H340" s="45">
        <f t="shared" si="5"/>
        <v>165741.26999999984</v>
      </c>
      <c r="I340" s="44"/>
      <c r="J340" s="40"/>
    </row>
    <row r="341" spans="1:10" x14ac:dyDescent="0.25">
      <c r="A341" s="43">
        <v>41256</v>
      </c>
      <c r="B341" s="44"/>
      <c r="C341" s="44"/>
      <c r="D341" s="66">
        <v>361.28</v>
      </c>
      <c r="E341" s="68" t="s">
        <v>490</v>
      </c>
      <c r="F341" s="40"/>
      <c r="H341" s="45">
        <f t="shared" si="5"/>
        <v>166102.54999999984</v>
      </c>
      <c r="I341" s="44"/>
      <c r="J341" s="40"/>
    </row>
    <row r="342" spans="1:10" x14ac:dyDescent="0.25">
      <c r="A342" s="43">
        <v>41257</v>
      </c>
      <c r="B342" s="44"/>
      <c r="C342" s="44"/>
      <c r="D342" s="66">
        <v>361.33</v>
      </c>
      <c r="E342" s="68" t="s">
        <v>490</v>
      </c>
      <c r="F342" s="40"/>
      <c r="H342" s="45">
        <f t="shared" si="5"/>
        <v>166463.87999999983</v>
      </c>
      <c r="I342" s="44"/>
      <c r="J342" s="40"/>
    </row>
    <row r="343" spans="1:10" x14ac:dyDescent="0.25">
      <c r="A343" s="43">
        <v>41270</v>
      </c>
      <c r="B343" s="44"/>
      <c r="C343" s="44"/>
      <c r="D343" s="66">
        <v>1.25</v>
      </c>
      <c r="E343" s="68" t="s">
        <v>342</v>
      </c>
      <c r="F343" s="40"/>
      <c r="H343" s="45">
        <f t="shared" si="5"/>
        <v>166465.12999999983</v>
      </c>
      <c r="I343" s="44"/>
      <c r="J343" s="40"/>
    </row>
    <row r="344" spans="1:10" x14ac:dyDescent="0.25">
      <c r="A344" s="43">
        <v>41273</v>
      </c>
      <c r="B344" s="44"/>
      <c r="C344" s="44"/>
      <c r="D344" s="66">
        <v>358.31</v>
      </c>
      <c r="E344" s="68" t="s">
        <v>490</v>
      </c>
      <c r="F344" s="40"/>
      <c r="H344" s="45">
        <f t="shared" si="5"/>
        <v>166823.43999999983</v>
      </c>
      <c r="I344" s="44"/>
      <c r="J344" s="40"/>
    </row>
    <row r="345" spans="1:10" s="1" customFormat="1" ht="13" x14ac:dyDescent="0.3">
      <c r="A345" s="52">
        <v>41274</v>
      </c>
      <c r="D345" s="81">
        <v>358.31</v>
      </c>
      <c r="E345" s="82" t="s">
        <v>490</v>
      </c>
      <c r="F345" s="21"/>
      <c r="H345" s="48">
        <f t="shared" si="5"/>
        <v>167181.74999999983</v>
      </c>
      <c r="J345" s="21"/>
    </row>
    <row r="346" spans="1:10" x14ac:dyDescent="0.25">
      <c r="A346" s="43">
        <v>41275</v>
      </c>
      <c r="B346" s="44"/>
      <c r="C346" s="44"/>
      <c r="D346" s="66">
        <v>357.36</v>
      </c>
      <c r="E346" s="68" t="s">
        <v>490</v>
      </c>
      <c r="F346" s="40"/>
      <c r="H346" s="45">
        <f t="shared" si="5"/>
        <v>167539.10999999981</v>
      </c>
      <c r="I346" s="44"/>
      <c r="J346" s="40"/>
    </row>
    <row r="347" spans="1:10" x14ac:dyDescent="0.25">
      <c r="A347" s="43">
        <v>41277</v>
      </c>
      <c r="B347" s="44"/>
      <c r="C347" s="44"/>
      <c r="D347" s="66">
        <v>355.86</v>
      </c>
      <c r="E347" s="68" t="s">
        <v>490</v>
      </c>
      <c r="F347" s="40"/>
      <c r="H347" s="45">
        <f t="shared" si="5"/>
        <v>167894.9699999998</v>
      </c>
      <c r="I347" s="44"/>
      <c r="J347" s="40"/>
    </row>
    <row r="348" spans="1:10" x14ac:dyDescent="0.25">
      <c r="A348" s="43">
        <v>41279</v>
      </c>
      <c r="B348" s="44"/>
      <c r="C348" s="44"/>
      <c r="D348" s="66">
        <v>360.73</v>
      </c>
      <c r="E348" s="68" t="s">
        <v>490</v>
      </c>
      <c r="F348" s="40"/>
      <c r="H348" s="45">
        <f t="shared" si="5"/>
        <v>168255.69999999981</v>
      </c>
      <c r="I348" s="44"/>
      <c r="J348" s="40"/>
    </row>
    <row r="349" spans="1:10" x14ac:dyDescent="0.25">
      <c r="A349" s="43">
        <v>41281</v>
      </c>
      <c r="B349" s="44"/>
      <c r="C349" s="44"/>
      <c r="D349" s="66">
        <v>361.15</v>
      </c>
      <c r="E349" s="68" t="s">
        <v>490</v>
      </c>
      <c r="F349" s="40"/>
      <c r="H349" s="45">
        <f t="shared" si="5"/>
        <v>168616.8499999998</v>
      </c>
      <c r="I349" s="44"/>
      <c r="J349" s="40"/>
    </row>
    <row r="350" spans="1:10" x14ac:dyDescent="0.25">
      <c r="A350" s="43">
        <v>41282</v>
      </c>
      <c r="B350" s="44"/>
      <c r="C350" s="44"/>
      <c r="D350" s="66">
        <v>359.96</v>
      </c>
      <c r="E350" s="68" t="s">
        <v>490</v>
      </c>
      <c r="F350" s="40"/>
      <c r="H350" s="45">
        <f t="shared" si="5"/>
        <v>168976.80999999979</v>
      </c>
      <c r="I350" s="44"/>
      <c r="J350" s="40"/>
    </row>
    <row r="351" spans="1:10" x14ac:dyDescent="0.25">
      <c r="A351" s="43">
        <v>41285</v>
      </c>
      <c r="B351" s="44"/>
      <c r="C351" s="44"/>
      <c r="D351" s="66">
        <v>355.8</v>
      </c>
      <c r="E351" s="68" t="s">
        <v>514</v>
      </c>
      <c r="F351" s="40"/>
      <c r="H351" s="45">
        <f t="shared" si="5"/>
        <v>169332.60999999978</v>
      </c>
      <c r="I351" s="44"/>
      <c r="J351" s="40"/>
    </row>
    <row r="352" spans="1:10" x14ac:dyDescent="0.25">
      <c r="A352" s="43">
        <v>41289</v>
      </c>
      <c r="B352" s="44"/>
      <c r="C352" s="44"/>
      <c r="D352" s="66">
        <v>350.36</v>
      </c>
      <c r="E352" s="68" t="s">
        <v>490</v>
      </c>
      <c r="F352" s="40"/>
      <c r="H352" s="45">
        <f t="shared" si="5"/>
        <v>169682.96999999977</v>
      </c>
      <c r="I352" s="44"/>
      <c r="J352" s="40"/>
    </row>
    <row r="353" spans="1:10" x14ac:dyDescent="0.25">
      <c r="A353" s="43">
        <v>41290</v>
      </c>
      <c r="B353" s="44"/>
      <c r="C353" s="44"/>
      <c r="D353" s="66">
        <v>350.89</v>
      </c>
      <c r="E353" s="68" t="s">
        <v>490</v>
      </c>
      <c r="F353" s="40"/>
      <c r="H353" s="45">
        <f t="shared" si="5"/>
        <v>170033.85999999978</v>
      </c>
      <c r="I353" s="44"/>
      <c r="J353" s="40"/>
    </row>
    <row r="354" spans="1:10" x14ac:dyDescent="0.25">
      <c r="A354" s="43">
        <v>41291</v>
      </c>
      <c r="B354" s="44"/>
      <c r="C354" s="44"/>
      <c r="D354" s="66">
        <v>351.84</v>
      </c>
      <c r="E354" s="68" t="s">
        <v>491</v>
      </c>
      <c r="F354" s="40"/>
      <c r="H354" s="45">
        <f t="shared" si="5"/>
        <v>170385.69999999978</v>
      </c>
      <c r="I354" s="44"/>
      <c r="J354" s="40"/>
    </row>
    <row r="355" spans="1:10" x14ac:dyDescent="0.25">
      <c r="A355" s="43">
        <v>41292</v>
      </c>
      <c r="B355" s="44"/>
      <c r="C355" s="44"/>
      <c r="D355" s="66">
        <v>350.41</v>
      </c>
      <c r="E355" s="68" t="s">
        <v>490</v>
      </c>
      <c r="F355" s="40"/>
      <c r="H355" s="45">
        <f t="shared" si="5"/>
        <v>170736.10999999978</v>
      </c>
      <c r="I355" s="44"/>
      <c r="J355" s="40"/>
    </row>
    <row r="356" spans="1:10" x14ac:dyDescent="0.25">
      <c r="A356" s="43">
        <v>41293</v>
      </c>
      <c r="B356" s="44"/>
      <c r="C356" s="44"/>
      <c r="D356" s="66">
        <v>350.08</v>
      </c>
      <c r="E356" s="68" t="s">
        <v>490</v>
      </c>
      <c r="F356" s="40"/>
      <c r="H356" s="45">
        <f t="shared" si="5"/>
        <v>171086.18999999977</v>
      </c>
      <c r="I356" s="44"/>
      <c r="J356" s="40"/>
    </row>
    <row r="357" spans="1:10" x14ac:dyDescent="0.25">
      <c r="A357" s="43">
        <v>41295</v>
      </c>
      <c r="B357" s="44"/>
      <c r="C357" s="44"/>
      <c r="D357" s="66">
        <v>350.08</v>
      </c>
      <c r="E357" s="68" t="s">
        <v>490</v>
      </c>
      <c r="F357" s="40"/>
      <c r="H357" s="45">
        <f t="shared" si="5"/>
        <v>171436.26999999976</v>
      </c>
      <c r="I357" s="44"/>
      <c r="J357" s="40"/>
    </row>
    <row r="358" spans="1:10" x14ac:dyDescent="0.25">
      <c r="A358" s="43">
        <v>41300</v>
      </c>
      <c r="B358" s="44"/>
      <c r="C358" s="44"/>
      <c r="D358" s="66">
        <v>344.99</v>
      </c>
      <c r="E358" s="68" t="s">
        <v>490</v>
      </c>
      <c r="F358" s="40"/>
      <c r="H358" s="45">
        <f t="shared" si="5"/>
        <v>171781.25999999975</v>
      </c>
      <c r="I358" s="44"/>
      <c r="J358" s="40"/>
    </row>
    <row r="359" spans="1:10" x14ac:dyDescent="0.25">
      <c r="A359" s="43">
        <v>41301</v>
      </c>
      <c r="B359" s="44"/>
      <c r="C359" s="44"/>
      <c r="D359" s="66">
        <v>345.39</v>
      </c>
      <c r="E359" s="68" t="s">
        <v>490</v>
      </c>
      <c r="F359" s="40"/>
      <c r="H359" s="45">
        <f t="shared" si="5"/>
        <v>172126.64999999976</v>
      </c>
      <c r="I359" s="44"/>
      <c r="J359" s="40"/>
    </row>
    <row r="360" spans="1:10" x14ac:dyDescent="0.25">
      <c r="A360" s="43">
        <v>41303</v>
      </c>
      <c r="B360" s="44"/>
      <c r="C360" s="44"/>
      <c r="D360" s="66">
        <v>1.33</v>
      </c>
      <c r="E360" s="68" t="s">
        <v>342</v>
      </c>
      <c r="F360" s="40"/>
      <c r="H360" s="45">
        <f t="shared" si="5"/>
        <v>172127.97999999975</v>
      </c>
      <c r="I360" s="44"/>
      <c r="J360" s="40"/>
    </row>
    <row r="361" spans="1:10" x14ac:dyDescent="0.25">
      <c r="A361" s="43">
        <v>41327</v>
      </c>
      <c r="B361" s="44"/>
      <c r="C361" s="44"/>
      <c r="D361" s="66">
        <v>44.43</v>
      </c>
      <c r="E361" s="68" t="s">
        <v>342</v>
      </c>
      <c r="F361" s="40"/>
      <c r="H361" s="45">
        <f t="shared" si="5"/>
        <v>172172.40999999974</v>
      </c>
      <c r="I361" s="44"/>
      <c r="J361" s="40"/>
    </row>
    <row r="362" spans="1:10" x14ac:dyDescent="0.25">
      <c r="A362" s="43">
        <v>41342</v>
      </c>
      <c r="B362" s="44"/>
      <c r="C362" s="44"/>
      <c r="D362" s="65">
        <v>363.33</v>
      </c>
      <c r="E362" s="5" t="s">
        <v>490</v>
      </c>
      <c r="F362" s="40"/>
      <c r="H362" s="45">
        <f t="shared" si="5"/>
        <v>172535.73999999973</v>
      </c>
      <c r="I362" s="44"/>
      <c r="J362" s="40"/>
    </row>
    <row r="363" spans="1:10" x14ac:dyDescent="0.25">
      <c r="A363" s="43">
        <v>41343</v>
      </c>
      <c r="B363" s="44"/>
      <c r="C363" s="44"/>
      <c r="D363" s="65">
        <v>363.76</v>
      </c>
      <c r="E363" s="5" t="s">
        <v>490</v>
      </c>
      <c r="F363" s="40"/>
      <c r="H363" s="45">
        <f t="shared" si="5"/>
        <v>172899.49999999974</v>
      </c>
      <c r="I363" s="44"/>
      <c r="J363" s="40"/>
    </row>
    <row r="364" spans="1:10" x14ac:dyDescent="0.25">
      <c r="A364" s="43">
        <v>41344</v>
      </c>
      <c r="B364" s="44"/>
      <c r="C364" s="44"/>
      <c r="D364" s="65">
        <v>363.76</v>
      </c>
      <c r="E364" s="5" t="s">
        <v>514</v>
      </c>
      <c r="F364" s="40"/>
      <c r="H364" s="45">
        <f t="shared" si="5"/>
        <v>173263.25999999975</v>
      </c>
      <c r="I364" s="44"/>
      <c r="J364" s="40"/>
    </row>
    <row r="365" spans="1:10" x14ac:dyDescent="0.25">
      <c r="A365" s="43">
        <v>41347</v>
      </c>
      <c r="B365" s="44"/>
      <c r="C365" s="44"/>
      <c r="D365" s="65">
        <v>155</v>
      </c>
      <c r="E365" s="5" t="s">
        <v>591</v>
      </c>
      <c r="F365" s="40"/>
      <c r="H365" s="45">
        <f t="shared" si="5"/>
        <v>173418.25999999975</v>
      </c>
    </row>
    <row r="366" spans="1:10" x14ac:dyDescent="0.25">
      <c r="A366" s="43">
        <v>41359</v>
      </c>
      <c r="B366" s="44"/>
      <c r="C366" s="44"/>
      <c r="D366" s="65">
        <v>10.68</v>
      </c>
      <c r="E366" s="5" t="s">
        <v>342</v>
      </c>
      <c r="F366" s="40"/>
      <c r="H366" s="45">
        <f t="shared" si="5"/>
        <v>173428.93999999974</v>
      </c>
    </row>
    <row r="367" spans="1:10" x14ac:dyDescent="0.25">
      <c r="A367" s="43">
        <v>41361</v>
      </c>
      <c r="B367" s="44"/>
      <c r="C367" s="44"/>
      <c r="D367" s="65">
        <v>372.2</v>
      </c>
      <c r="E367" s="5" t="s">
        <v>490</v>
      </c>
      <c r="F367" s="40"/>
      <c r="H367" s="45">
        <f t="shared" si="5"/>
        <v>173801.13999999975</v>
      </c>
    </row>
    <row r="368" spans="1:10" x14ac:dyDescent="0.25">
      <c r="A368" s="43">
        <v>41365</v>
      </c>
      <c r="B368" s="44"/>
      <c r="C368" s="44"/>
      <c r="D368" s="65">
        <v>370.29</v>
      </c>
      <c r="E368" s="5" t="s">
        <v>490</v>
      </c>
      <c r="F368" s="40"/>
      <c r="H368" s="45">
        <f t="shared" si="5"/>
        <v>174171.42999999976</v>
      </c>
    </row>
    <row r="369" spans="1:8" x14ac:dyDescent="0.25">
      <c r="A369" s="43">
        <v>41377</v>
      </c>
      <c r="B369" s="44"/>
      <c r="C369" s="44"/>
      <c r="D369" s="65">
        <v>369.69</v>
      </c>
      <c r="E369" s="5" t="s">
        <v>514</v>
      </c>
      <c r="F369" s="40"/>
      <c r="H369" s="45">
        <f t="shared" si="5"/>
        <v>174541.11999999976</v>
      </c>
    </row>
    <row r="370" spans="1:8" x14ac:dyDescent="0.25">
      <c r="A370" s="43">
        <v>41380</v>
      </c>
      <c r="B370" s="44"/>
      <c r="C370" s="44"/>
      <c r="D370" s="65">
        <v>368.91</v>
      </c>
      <c r="E370" s="5" t="s">
        <v>491</v>
      </c>
      <c r="F370" s="40"/>
      <c r="H370" s="45">
        <f t="shared" si="5"/>
        <v>174910.02999999977</v>
      </c>
    </row>
    <row r="371" spans="1:8" x14ac:dyDescent="0.25">
      <c r="A371" s="43">
        <v>41387</v>
      </c>
      <c r="B371" s="44"/>
      <c r="C371" s="44"/>
      <c r="D371" s="65">
        <v>4474.34</v>
      </c>
      <c r="E371" s="5" t="s">
        <v>596</v>
      </c>
      <c r="F371" s="40"/>
      <c r="H371" s="45">
        <f t="shared" si="5"/>
        <v>179384.36999999976</v>
      </c>
    </row>
    <row r="372" spans="1:8" x14ac:dyDescent="0.25">
      <c r="A372" s="43">
        <v>41387</v>
      </c>
      <c r="B372" s="44"/>
      <c r="C372" s="44"/>
      <c r="D372" s="65">
        <v>34.5</v>
      </c>
      <c r="E372" s="5" t="s">
        <v>335</v>
      </c>
      <c r="F372" s="40"/>
      <c r="H372" s="45">
        <f t="shared" si="5"/>
        <v>179418.86999999976</v>
      </c>
    </row>
    <row r="373" spans="1:8" x14ac:dyDescent="0.25">
      <c r="A373" s="43">
        <v>41389</v>
      </c>
      <c r="B373" s="44"/>
      <c r="C373" s="44"/>
      <c r="D373" s="65">
        <v>17.43</v>
      </c>
      <c r="E373" s="5" t="s">
        <v>342</v>
      </c>
      <c r="F373" s="40"/>
      <c r="H373" s="45">
        <f t="shared" si="5"/>
        <v>179436.29999999976</v>
      </c>
    </row>
    <row r="374" spans="1:8" x14ac:dyDescent="0.25">
      <c r="A374" s="43">
        <v>41391</v>
      </c>
      <c r="B374" s="44"/>
      <c r="C374" s="44"/>
      <c r="D374" s="65">
        <v>2862.52</v>
      </c>
      <c r="E374" s="5" t="s">
        <v>305</v>
      </c>
      <c r="F374" s="40"/>
      <c r="H374" s="45">
        <f t="shared" si="5"/>
        <v>182298.81999999975</v>
      </c>
    </row>
    <row r="375" spans="1:8" x14ac:dyDescent="0.25">
      <c r="A375" s="43">
        <v>41395</v>
      </c>
      <c r="B375" s="44"/>
      <c r="C375" s="44"/>
      <c r="D375" s="65">
        <v>370.24</v>
      </c>
      <c r="E375" s="5" t="s">
        <v>490</v>
      </c>
      <c r="F375" s="40"/>
      <c r="H375" s="45">
        <f t="shared" si="5"/>
        <v>182669.05999999974</v>
      </c>
    </row>
    <row r="376" spans="1:8" x14ac:dyDescent="0.25">
      <c r="A376" s="43">
        <v>41399</v>
      </c>
      <c r="B376" s="44"/>
      <c r="C376" s="44"/>
      <c r="D376" s="65">
        <v>371.01</v>
      </c>
      <c r="E376" s="5" t="s">
        <v>490</v>
      </c>
      <c r="F376" s="40"/>
      <c r="H376" s="45">
        <f t="shared" si="5"/>
        <v>183040.06999999975</v>
      </c>
    </row>
    <row r="377" spans="1:8" x14ac:dyDescent="0.25">
      <c r="A377" s="43">
        <v>41404</v>
      </c>
      <c r="B377" s="44"/>
      <c r="C377" s="44"/>
      <c r="D377" s="65">
        <v>370.4</v>
      </c>
      <c r="E377" s="5" t="s">
        <v>490</v>
      </c>
      <c r="F377" s="40"/>
      <c r="H377" s="45">
        <f t="shared" si="5"/>
        <v>183410.46999999974</v>
      </c>
    </row>
    <row r="378" spans="1:8" x14ac:dyDescent="0.25">
      <c r="A378" s="43">
        <v>41407</v>
      </c>
      <c r="B378" s="44"/>
      <c r="C378" s="44"/>
      <c r="D378" s="65">
        <v>373.89</v>
      </c>
      <c r="E378" s="5" t="s">
        <v>490</v>
      </c>
      <c r="F378" s="40"/>
      <c r="H378" s="45">
        <f t="shared" si="5"/>
        <v>183784.35999999975</v>
      </c>
    </row>
    <row r="379" spans="1:8" x14ac:dyDescent="0.25">
      <c r="A379" s="43">
        <v>41407</v>
      </c>
      <c r="B379" s="44"/>
      <c r="C379" s="44"/>
      <c r="D379" s="65">
        <v>186.95</v>
      </c>
      <c r="E379" s="5" t="s">
        <v>490</v>
      </c>
      <c r="F379" s="40"/>
      <c r="H379" s="45">
        <f t="shared" si="5"/>
        <v>183971.30999999976</v>
      </c>
    </row>
    <row r="380" spans="1:8" x14ac:dyDescent="0.25">
      <c r="A380" s="43">
        <v>41409</v>
      </c>
      <c r="B380" s="44"/>
      <c r="C380" s="44"/>
      <c r="D380" s="65">
        <v>373.94</v>
      </c>
      <c r="E380" s="5" t="s">
        <v>490</v>
      </c>
      <c r="F380" s="40"/>
      <c r="H380" s="45">
        <f t="shared" si="5"/>
        <v>184345.24999999977</v>
      </c>
    </row>
    <row r="381" spans="1:8" x14ac:dyDescent="0.25">
      <c r="A381" s="43">
        <v>41424</v>
      </c>
      <c r="B381" s="44"/>
      <c r="C381" s="44"/>
      <c r="D381" s="65">
        <v>19.68</v>
      </c>
      <c r="E381" s="5" t="s">
        <v>342</v>
      </c>
      <c r="F381" s="40"/>
      <c r="H381" s="45">
        <f t="shared" si="5"/>
        <v>184364.92999999976</v>
      </c>
    </row>
    <row r="382" spans="1:8" x14ac:dyDescent="0.25">
      <c r="A382" s="43">
        <v>41424</v>
      </c>
      <c r="B382" s="44"/>
      <c r="C382" s="44"/>
      <c r="D382" s="65">
        <v>366.85</v>
      </c>
      <c r="E382" s="5" t="s">
        <v>514</v>
      </c>
      <c r="F382" s="40"/>
      <c r="H382" s="45">
        <f t="shared" si="5"/>
        <v>184731.77999999977</v>
      </c>
    </row>
    <row r="383" spans="1:8" x14ac:dyDescent="0.25">
      <c r="A383" s="43">
        <v>41425</v>
      </c>
      <c r="B383" s="44"/>
      <c r="C383" s="44"/>
      <c r="D383" s="65">
        <v>364.49</v>
      </c>
      <c r="E383" s="5" t="s">
        <v>490</v>
      </c>
      <c r="F383" s="40"/>
      <c r="H383" s="45">
        <f t="shared" si="5"/>
        <v>185096.26999999976</v>
      </c>
    </row>
    <row r="384" spans="1:8" x14ac:dyDescent="0.25">
      <c r="A384" s="43">
        <v>41434</v>
      </c>
      <c r="B384" s="44"/>
      <c r="C384" s="44"/>
      <c r="D384" s="65">
        <v>359.22</v>
      </c>
      <c r="E384" s="5" t="s">
        <v>490</v>
      </c>
      <c r="F384" s="40"/>
      <c r="H384" s="45">
        <f t="shared" si="5"/>
        <v>185455.48999999976</v>
      </c>
    </row>
    <row r="385" spans="1:8" x14ac:dyDescent="0.25">
      <c r="A385" s="43">
        <v>41439</v>
      </c>
      <c r="B385" s="44"/>
      <c r="C385" s="44"/>
      <c r="D385" s="65">
        <v>354.94</v>
      </c>
      <c r="E385" s="5" t="s">
        <v>491</v>
      </c>
      <c r="F385" s="40"/>
      <c r="H385" s="45">
        <f t="shared" si="5"/>
        <v>185810.42999999976</v>
      </c>
    </row>
    <row r="386" spans="1:8" x14ac:dyDescent="0.25">
      <c r="A386" s="43">
        <v>41442</v>
      </c>
      <c r="B386" s="44"/>
      <c r="C386" s="44"/>
      <c r="D386" s="65">
        <v>354.72</v>
      </c>
      <c r="E386" s="5" t="s">
        <v>490</v>
      </c>
      <c r="F386" s="40"/>
      <c r="H386" s="45">
        <f t="shared" si="5"/>
        <v>186165.14999999976</v>
      </c>
    </row>
    <row r="387" spans="1:8" x14ac:dyDescent="0.25">
      <c r="A387" s="43">
        <v>41445</v>
      </c>
      <c r="B387" s="44"/>
      <c r="C387" s="44"/>
      <c r="D387" s="65">
        <v>352.67</v>
      </c>
      <c r="E387" s="5" t="s">
        <v>490</v>
      </c>
      <c r="F387" s="40"/>
      <c r="H387" s="45">
        <f t="shared" si="5"/>
        <v>186517.81999999977</v>
      </c>
    </row>
    <row r="388" spans="1:8" x14ac:dyDescent="0.25">
      <c r="A388" s="43">
        <v>41442</v>
      </c>
      <c r="B388" s="44"/>
      <c r="C388" s="44"/>
      <c r="D388" s="65">
        <v>21.93</v>
      </c>
      <c r="E388" s="5" t="s">
        <v>342</v>
      </c>
      <c r="F388" s="40"/>
      <c r="H388" s="45">
        <f t="shared" si="5"/>
        <v>186539.74999999977</v>
      </c>
    </row>
    <row r="389" spans="1:8" x14ac:dyDescent="0.25">
      <c r="A389" s="43">
        <v>41453</v>
      </c>
      <c r="B389" s="44"/>
      <c r="C389" s="44"/>
      <c r="D389" s="65">
        <v>360.98</v>
      </c>
      <c r="E389" s="5" t="s">
        <v>491</v>
      </c>
      <c r="F389" s="40"/>
      <c r="H389" s="45">
        <f t="shared" si="5"/>
        <v>186900.72999999978</v>
      </c>
    </row>
    <row r="390" spans="1:8" x14ac:dyDescent="0.25">
      <c r="A390" s="43">
        <v>41453</v>
      </c>
      <c r="B390" s="44"/>
      <c r="C390" s="44"/>
      <c r="D390" s="65">
        <v>360.98</v>
      </c>
      <c r="E390" s="5" t="s">
        <v>491</v>
      </c>
      <c r="F390" s="40"/>
      <c r="H390" s="45">
        <f t="shared" si="5"/>
        <v>187261.70999999979</v>
      </c>
    </row>
    <row r="391" spans="1:8" x14ac:dyDescent="0.25">
      <c r="A391" s="43">
        <v>41454</v>
      </c>
      <c r="B391" s="44"/>
      <c r="C391" s="44"/>
      <c r="D391" s="65">
        <v>360.99</v>
      </c>
      <c r="E391" s="5" t="s">
        <v>490</v>
      </c>
      <c r="F391" s="40"/>
      <c r="H391" s="45">
        <f t="shared" ref="H391:H461" si="6">+H390+D391</f>
        <v>187622.69999999978</v>
      </c>
    </row>
    <row r="392" spans="1:8" x14ac:dyDescent="0.25">
      <c r="A392" s="43">
        <v>41454</v>
      </c>
      <c r="B392" s="44"/>
      <c r="C392" s="44"/>
      <c r="D392" s="65">
        <v>180</v>
      </c>
      <c r="E392" s="5" t="s">
        <v>305</v>
      </c>
      <c r="F392" s="40"/>
      <c r="H392" s="45">
        <f t="shared" si="6"/>
        <v>187802.69999999978</v>
      </c>
    </row>
    <row r="393" spans="1:8" x14ac:dyDescent="0.25">
      <c r="A393" s="43">
        <v>41456</v>
      </c>
      <c r="B393" s="44"/>
      <c r="C393" s="44"/>
      <c r="D393" s="65">
        <v>360.57</v>
      </c>
      <c r="E393" s="5" t="s">
        <v>490</v>
      </c>
      <c r="F393" s="40"/>
      <c r="H393" s="45">
        <f t="shared" si="6"/>
        <v>188163.26999999979</v>
      </c>
    </row>
    <row r="394" spans="1:8" x14ac:dyDescent="0.25">
      <c r="A394" s="43">
        <v>41457</v>
      </c>
      <c r="B394" s="44"/>
      <c r="C394" s="44"/>
      <c r="D394" s="65">
        <v>360.75</v>
      </c>
      <c r="E394" s="5" t="s">
        <v>490</v>
      </c>
      <c r="F394" s="40"/>
      <c r="H394" s="45">
        <f t="shared" si="6"/>
        <v>188524.01999999979</v>
      </c>
    </row>
    <row r="395" spans="1:8" x14ac:dyDescent="0.25">
      <c r="A395" s="43">
        <v>41459</v>
      </c>
      <c r="B395" s="44"/>
      <c r="C395" s="44"/>
      <c r="D395" s="65">
        <v>361.75</v>
      </c>
      <c r="E395" s="5" t="s">
        <v>490</v>
      </c>
      <c r="F395" s="40"/>
      <c r="H395" s="45">
        <f t="shared" si="6"/>
        <v>188885.76999999979</v>
      </c>
    </row>
    <row r="396" spans="1:8" x14ac:dyDescent="0.25">
      <c r="A396" s="43">
        <v>41480</v>
      </c>
      <c r="B396" s="44"/>
      <c r="C396" s="44"/>
      <c r="D396" s="65">
        <v>21.93</v>
      </c>
      <c r="E396" s="5" t="s">
        <v>342</v>
      </c>
      <c r="F396" s="40"/>
      <c r="H396" s="45">
        <f t="shared" si="6"/>
        <v>188907.69999999978</v>
      </c>
    </row>
    <row r="397" spans="1:8" x14ac:dyDescent="0.25">
      <c r="A397" s="43">
        <v>41513</v>
      </c>
      <c r="B397" s="44"/>
      <c r="C397" s="44"/>
      <c r="D397" s="65">
        <v>21.93</v>
      </c>
      <c r="E397" s="5" t="s">
        <v>342</v>
      </c>
      <c r="F397" s="40"/>
      <c r="H397" s="45">
        <f t="shared" si="6"/>
        <v>188929.62999999977</v>
      </c>
    </row>
    <row r="398" spans="1:8" x14ac:dyDescent="0.25">
      <c r="A398" s="43">
        <v>41543</v>
      </c>
      <c r="B398" s="44"/>
      <c r="C398" s="44"/>
      <c r="D398" s="65">
        <v>10.68</v>
      </c>
      <c r="E398" s="5" t="s">
        <v>342</v>
      </c>
      <c r="F398" s="40"/>
      <c r="H398" s="45">
        <f t="shared" si="6"/>
        <v>188940.30999999976</v>
      </c>
    </row>
    <row r="399" spans="1:8" x14ac:dyDescent="0.25">
      <c r="A399" s="43">
        <v>41548</v>
      </c>
      <c r="B399" s="44"/>
      <c r="C399" s="44"/>
      <c r="D399" s="65">
        <v>67.64</v>
      </c>
      <c r="E399" s="5" t="s">
        <v>368</v>
      </c>
      <c r="F399" s="40"/>
      <c r="H399" s="45">
        <f t="shared" si="6"/>
        <v>189007.94999999978</v>
      </c>
    </row>
    <row r="400" spans="1:8" x14ac:dyDescent="0.25">
      <c r="A400" s="43">
        <v>41565</v>
      </c>
      <c r="B400" s="44"/>
      <c r="C400" s="44"/>
      <c r="D400" s="65">
        <v>59.9</v>
      </c>
      <c r="E400" s="5" t="s">
        <v>615</v>
      </c>
      <c r="F400" s="40"/>
      <c r="H400" s="45">
        <f t="shared" si="6"/>
        <v>189067.84999999977</v>
      </c>
    </row>
    <row r="401" spans="1:8" x14ac:dyDescent="0.25">
      <c r="A401" s="43">
        <v>41571</v>
      </c>
      <c r="B401" s="44"/>
      <c r="C401" s="44"/>
      <c r="D401" s="65">
        <v>10.68</v>
      </c>
      <c r="E401" s="5" t="s">
        <v>342</v>
      </c>
      <c r="F401" s="40"/>
      <c r="H401" s="45">
        <f t="shared" si="6"/>
        <v>189078.52999999977</v>
      </c>
    </row>
    <row r="402" spans="1:8" x14ac:dyDescent="0.25">
      <c r="A402" s="43">
        <v>41604</v>
      </c>
      <c r="B402" s="44"/>
      <c r="C402" s="44"/>
      <c r="D402" s="65">
        <v>10.68</v>
      </c>
      <c r="E402" s="5" t="s">
        <v>342</v>
      </c>
      <c r="F402" s="40"/>
      <c r="H402" s="45">
        <f t="shared" si="6"/>
        <v>189089.20999999976</v>
      </c>
    </row>
    <row r="403" spans="1:8" x14ac:dyDescent="0.25">
      <c r="A403" s="43">
        <v>41606</v>
      </c>
      <c r="B403" s="44"/>
      <c r="C403" s="44"/>
      <c r="D403" s="65">
        <v>56.32</v>
      </c>
      <c r="E403" s="5" t="s">
        <v>621</v>
      </c>
      <c r="F403" s="40"/>
      <c r="H403" s="45">
        <f t="shared" si="6"/>
        <v>189145.52999999977</v>
      </c>
    </row>
    <row r="404" spans="1:8" x14ac:dyDescent="0.25">
      <c r="A404" s="43">
        <v>41607</v>
      </c>
      <c r="B404" s="44"/>
      <c r="C404" s="44"/>
      <c r="D404" s="65">
        <v>5372.81</v>
      </c>
      <c r="E404" s="5" t="s">
        <v>433</v>
      </c>
      <c r="F404" s="40"/>
      <c r="H404" s="45">
        <f t="shared" si="6"/>
        <v>194518.33999999976</v>
      </c>
    </row>
    <row r="405" spans="1:8" x14ac:dyDescent="0.25">
      <c r="A405" s="43">
        <v>41607</v>
      </c>
      <c r="B405" s="44"/>
      <c r="C405" s="44"/>
      <c r="D405" s="65">
        <v>15.5</v>
      </c>
      <c r="E405" s="5" t="s">
        <v>18</v>
      </c>
      <c r="F405" s="40"/>
      <c r="H405" s="45">
        <f t="shared" si="6"/>
        <v>194533.83999999976</v>
      </c>
    </row>
    <row r="406" spans="1:8" x14ac:dyDescent="0.25">
      <c r="A406" s="43">
        <v>41612</v>
      </c>
      <c r="B406" s="44"/>
      <c r="C406" s="44"/>
      <c r="D406" s="65">
        <v>136.99</v>
      </c>
      <c r="E406" s="5" t="s">
        <v>622</v>
      </c>
      <c r="F406" s="40"/>
      <c r="H406" s="45">
        <f t="shared" si="6"/>
        <v>194670.82999999975</v>
      </c>
    </row>
    <row r="407" spans="1:8" x14ac:dyDescent="0.25">
      <c r="A407" s="43">
        <v>41625</v>
      </c>
      <c r="B407" s="44"/>
      <c r="C407" s="44"/>
      <c r="D407" s="65">
        <v>223.03</v>
      </c>
      <c r="E407" s="5" t="s">
        <v>623</v>
      </c>
      <c r="F407" s="40"/>
      <c r="H407" s="45">
        <f t="shared" si="6"/>
        <v>194893.85999999975</v>
      </c>
    </row>
    <row r="408" spans="1:8" x14ac:dyDescent="0.25">
      <c r="A408" s="43">
        <v>41628</v>
      </c>
      <c r="B408" s="44"/>
      <c r="C408" s="44"/>
      <c r="D408" s="65">
        <v>80</v>
      </c>
      <c r="E408" s="5" t="s">
        <v>625</v>
      </c>
      <c r="F408" s="40"/>
      <c r="H408" s="45">
        <f t="shared" si="6"/>
        <v>194973.85999999975</v>
      </c>
    </row>
    <row r="409" spans="1:8" x14ac:dyDescent="0.25">
      <c r="A409" s="43">
        <v>41628</v>
      </c>
      <c r="B409" s="44"/>
      <c r="C409" s="44"/>
      <c r="D409" s="65">
        <v>5592.11</v>
      </c>
      <c r="E409" s="5" t="s">
        <v>433</v>
      </c>
      <c r="F409" s="40"/>
      <c r="H409" s="45">
        <f t="shared" si="6"/>
        <v>200565.96999999974</v>
      </c>
    </row>
    <row r="410" spans="1:8" x14ac:dyDescent="0.25">
      <c r="A410" s="43">
        <v>41628</v>
      </c>
      <c r="B410" s="44"/>
      <c r="C410" s="44"/>
      <c r="D410" s="65">
        <v>15.5</v>
      </c>
      <c r="E410" s="5" t="s">
        <v>18</v>
      </c>
      <c r="F410" s="40"/>
      <c r="H410" s="45">
        <f t="shared" si="6"/>
        <v>200581.46999999974</v>
      </c>
    </row>
    <row r="411" spans="1:8" x14ac:dyDescent="0.25">
      <c r="A411" s="43">
        <v>41631</v>
      </c>
      <c r="B411" s="44"/>
      <c r="C411" s="44"/>
      <c r="D411" s="65">
        <v>10.68</v>
      </c>
      <c r="E411" s="5" t="s">
        <v>342</v>
      </c>
      <c r="F411" s="40"/>
      <c r="H411" s="45">
        <f t="shared" si="6"/>
        <v>200592.14999999973</v>
      </c>
    </row>
    <row r="412" spans="1:8" x14ac:dyDescent="0.25">
      <c r="A412" s="43">
        <v>41646</v>
      </c>
      <c r="B412" s="44"/>
      <c r="C412" s="44"/>
      <c r="D412" s="65">
        <v>343.86</v>
      </c>
      <c r="E412" s="5" t="s">
        <v>490</v>
      </c>
      <c r="F412" s="40"/>
      <c r="H412" s="45">
        <f t="shared" si="6"/>
        <v>200936.00999999972</v>
      </c>
    </row>
    <row r="413" spans="1:8" x14ac:dyDescent="0.25">
      <c r="A413" s="43">
        <v>41648</v>
      </c>
      <c r="B413" s="44"/>
      <c r="C413" s="44"/>
      <c r="D413" s="65">
        <v>344.17</v>
      </c>
      <c r="E413" s="5" t="s">
        <v>490</v>
      </c>
      <c r="F413" s="40"/>
      <c r="H413" s="45">
        <f t="shared" si="6"/>
        <v>201280.17999999973</v>
      </c>
    </row>
    <row r="414" spans="1:8" x14ac:dyDescent="0.25">
      <c r="A414" s="43">
        <v>41649</v>
      </c>
      <c r="B414" s="44"/>
      <c r="C414" s="44"/>
      <c r="D414" s="65">
        <v>345.13</v>
      </c>
      <c r="E414" s="5" t="s">
        <v>490</v>
      </c>
      <c r="F414" s="40"/>
      <c r="H414" s="45">
        <f t="shared" si="6"/>
        <v>201625.30999999974</v>
      </c>
    </row>
    <row r="415" spans="1:8" x14ac:dyDescent="0.25">
      <c r="A415" s="43">
        <v>41655</v>
      </c>
      <c r="B415" s="44"/>
      <c r="C415" s="44"/>
      <c r="D415" s="65">
        <v>347.62</v>
      </c>
      <c r="E415" s="5" t="s">
        <v>490</v>
      </c>
      <c r="F415" s="40"/>
      <c r="H415" s="45">
        <f t="shared" si="6"/>
        <v>201972.92999999973</v>
      </c>
    </row>
    <row r="416" spans="1:8" x14ac:dyDescent="0.25">
      <c r="A416" s="43">
        <v>41659</v>
      </c>
      <c r="B416" s="44"/>
      <c r="C416" s="44"/>
      <c r="D416" s="65">
        <v>2212.39</v>
      </c>
      <c r="E416" s="5" t="s">
        <v>433</v>
      </c>
      <c r="F416" s="40"/>
      <c r="H416" s="45">
        <f t="shared" si="6"/>
        <v>204185.31999999975</v>
      </c>
    </row>
    <row r="417" spans="1:8" x14ac:dyDescent="0.25">
      <c r="A417" s="43">
        <v>41659</v>
      </c>
      <c r="B417" s="44"/>
      <c r="C417" s="44"/>
      <c r="D417" s="65">
        <v>15.5</v>
      </c>
      <c r="E417" s="5" t="s">
        <v>18</v>
      </c>
      <c r="F417" s="40"/>
      <c r="H417" s="45">
        <f t="shared" si="6"/>
        <v>204200.81999999975</v>
      </c>
    </row>
    <row r="418" spans="1:8" x14ac:dyDescent="0.25">
      <c r="A418" s="43">
        <v>41664</v>
      </c>
      <c r="B418" s="44"/>
      <c r="C418" s="44"/>
      <c r="D418" s="65">
        <v>343.27</v>
      </c>
      <c r="E418" s="5" t="s">
        <v>490</v>
      </c>
      <c r="F418" s="40"/>
      <c r="H418" s="45">
        <f t="shared" si="6"/>
        <v>204544.08999999973</v>
      </c>
    </row>
    <row r="419" spans="1:8" x14ac:dyDescent="0.25">
      <c r="A419" s="43">
        <v>41666</v>
      </c>
      <c r="B419" s="44"/>
      <c r="C419" s="44"/>
      <c r="D419" s="65">
        <v>343.27</v>
      </c>
      <c r="E419" s="5" t="s">
        <v>490</v>
      </c>
      <c r="F419" s="40"/>
      <c r="H419" s="45">
        <f t="shared" si="6"/>
        <v>204887.35999999972</v>
      </c>
    </row>
    <row r="420" spans="1:8" x14ac:dyDescent="0.25">
      <c r="A420" s="43">
        <v>41667</v>
      </c>
      <c r="B420" s="44"/>
      <c r="C420" s="44"/>
      <c r="D420" s="65">
        <v>345.59</v>
      </c>
      <c r="E420" s="5" t="s">
        <v>490</v>
      </c>
      <c r="F420" s="40"/>
      <c r="H420" s="45">
        <f t="shared" si="6"/>
        <v>205232.94999999972</v>
      </c>
    </row>
    <row r="421" spans="1:8" x14ac:dyDescent="0.25">
      <c r="A421" s="43">
        <v>41667</v>
      </c>
      <c r="B421" s="44"/>
      <c r="C421" s="44"/>
      <c r="D421" s="65">
        <v>10.75</v>
      </c>
      <c r="E421" s="5" t="s">
        <v>342</v>
      </c>
      <c r="F421" s="40"/>
      <c r="H421" s="45">
        <f t="shared" si="6"/>
        <v>205243.69999999972</v>
      </c>
    </row>
    <row r="422" spans="1:8" x14ac:dyDescent="0.25">
      <c r="A422" s="43">
        <v>41672</v>
      </c>
      <c r="B422" s="44"/>
      <c r="C422" s="44"/>
      <c r="D422" s="65">
        <v>347.62</v>
      </c>
      <c r="E422" s="5" t="s">
        <v>490</v>
      </c>
      <c r="F422" s="40"/>
      <c r="H422" s="45">
        <f t="shared" si="6"/>
        <v>205591.31999999972</v>
      </c>
    </row>
    <row r="423" spans="1:8" x14ac:dyDescent="0.25">
      <c r="A423" s="43">
        <v>41677</v>
      </c>
      <c r="B423" s="44"/>
      <c r="C423" s="44"/>
      <c r="D423" s="65">
        <v>350.12</v>
      </c>
      <c r="E423" s="5" t="s">
        <v>490</v>
      </c>
      <c r="F423" s="40"/>
      <c r="H423" s="45">
        <f t="shared" si="6"/>
        <v>205941.43999999971</v>
      </c>
    </row>
    <row r="424" spans="1:8" x14ac:dyDescent="0.25">
      <c r="A424" s="43">
        <v>41685</v>
      </c>
      <c r="B424" s="44"/>
      <c r="C424" s="44"/>
      <c r="D424" s="65">
        <v>342.96</v>
      </c>
      <c r="E424" s="5" t="s">
        <v>490</v>
      </c>
      <c r="F424" s="40"/>
      <c r="H424" s="45">
        <f t="shared" si="6"/>
        <v>206284.3999999997</v>
      </c>
    </row>
    <row r="425" spans="1:8" x14ac:dyDescent="0.25">
      <c r="A425" s="43">
        <v>41687</v>
      </c>
      <c r="B425" s="44"/>
      <c r="C425" s="44"/>
      <c r="D425" s="65">
        <v>342.96</v>
      </c>
      <c r="E425" s="5" t="s">
        <v>490</v>
      </c>
      <c r="F425" s="40"/>
      <c r="H425" s="45">
        <f t="shared" si="6"/>
        <v>206627.35999999969</v>
      </c>
    </row>
    <row r="426" spans="1:8" x14ac:dyDescent="0.25">
      <c r="A426" s="43">
        <v>41688</v>
      </c>
      <c r="B426" s="44"/>
      <c r="C426" s="44"/>
      <c r="D426" s="65">
        <v>343.03</v>
      </c>
      <c r="E426" s="5" t="s">
        <v>491</v>
      </c>
      <c r="F426" s="40"/>
      <c r="H426" s="45">
        <f t="shared" si="6"/>
        <v>206970.38999999969</v>
      </c>
    </row>
    <row r="427" spans="1:8" x14ac:dyDescent="0.25">
      <c r="A427" s="43">
        <v>41688</v>
      </c>
      <c r="B427" s="44"/>
      <c r="C427" s="44"/>
      <c r="D427" s="65">
        <v>343.03</v>
      </c>
      <c r="E427" s="5" t="s">
        <v>491</v>
      </c>
      <c r="F427" s="40"/>
      <c r="H427" s="45">
        <f t="shared" si="6"/>
        <v>207313.41999999969</v>
      </c>
    </row>
    <row r="428" spans="1:8" x14ac:dyDescent="0.25">
      <c r="A428" s="43">
        <v>41691</v>
      </c>
      <c r="B428" s="44"/>
      <c r="C428" s="44"/>
      <c r="D428" s="65">
        <v>344.15</v>
      </c>
      <c r="E428" s="5" t="s">
        <v>490</v>
      </c>
      <c r="F428" s="40"/>
      <c r="H428" s="45">
        <f t="shared" si="6"/>
        <v>207657.56999999969</v>
      </c>
    </row>
    <row r="429" spans="1:8" x14ac:dyDescent="0.25">
      <c r="A429" s="43">
        <v>41692</v>
      </c>
      <c r="B429" s="44"/>
      <c r="C429" s="44"/>
      <c r="D429" s="65">
        <v>342.75</v>
      </c>
      <c r="E429" s="5" t="s">
        <v>490</v>
      </c>
      <c r="F429" s="40"/>
      <c r="H429" s="45">
        <f t="shared" si="6"/>
        <v>208000.31999999969</v>
      </c>
    </row>
    <row r="430" spans="1:8" x14ac:dyDescent="0.25">
      <c r="A430" s="43">
        <v>41695</v>
      </c>
      <c r="B430" s="44"/>
      <c r="C430" s="44"/>
      <c r="D430" s="65">
        <v>27.15</v>
      </c>
      <c r="E430" s="5" t="s">
        <v>342</v>
      </c>
      <c r="F430" s="40"/>
      <c r="H430" s="45">
        <f t="shared" si="6"/>
        <v>208027.46999999968</v>
      </c>
    </row>
    <row r="431" spans="1:8" x14ac:dyDescent="0.25">
      <c r="A431" s="43">
        <v>41725</v>
      </c>
      <c r="B431" s="44"/>
      <c r="C431" s="44"/>
      <c r="D431" s="65">
        <v>27.15</v>
      </c>
      <c r="E431" s="5" t="s">
        <v>342</v>
      </c>
      <c r="F431" s="40"/>
      <c r="H431" s="45">
        <f t="shared" si="6"/>
        <v>208054.61999999968</v>
      </c>
    </row>
    <row r="432" spans="1:8" x14ac:dyDescent="0.25">
      <c r="A432" s="43">
        <v>41743</v>
      </c>
      <c r="B432" s="44"/>
      <c r="C432" s="44"/>
      <c r="D432" s="65">
        <v>68.17</v>
      </c>
      <c r="E432" s="5" t="s">
        <v>641</v>
      </c>
      <c r="F432" s="40"/>
      <c r="H432" s="45">
        <f t="shared" si="6"/>
        <v>208122.78999999969</v>
      </c>
    </row>
    <row r="433" spans="1:8" x14ac:dyDescent="0.25">
      <c r="A433" s="43">
        <v>41753</v>
      </c>
      <c r="B433" s="44"/>
      <c r="C433" s="44"/>
      <c r="D433" s="65">
        <v>11.4</v>
      </c>
      <c r="E433" s="5" t="s">
        <v>342</v>
      </c>
      <c r="F433" s="40"/>
      <c r="H433" s="45">
        <f t="shared" si="6"/>
        <v>208134.18999999968</v>
      </c>
    </row>
    <row r="434" spans="1:8" x14ac:dyDescent="0.25">
      <c r="A434" s="43">
        <v>41786</v>
      </c>
      <c r="B434" s="44"/>
      <c r="C434" s="44"/>
      <c r="D434" s="65">
        <v>11.4</v>
      </c>
      <c r="E434" s="5" t="s">
        <v>342</v>
      </c>
      <c r="F434" s="40"/>
      <c r="H434" s="45">
        <f t="shared" si="6"/>
        <v>208145.58999999968</v>
      </c>
    </row>
    <row r="435" spans="1:8" x14ac:dyDescent="0.25">
      <c r="A435" s="43">
        <v>41816</v>
      </c>
      <c r="B435" s="44"/>
      <c r="C435" s="44"/>
      <c r="D435" s="65">
        <v>11.4</v>
      </c>
      <c r="E435" s="5" t="s">
        <v>342</v>
      </c>
      <c r="F435" s="40"/>
      <c r="H435" s="45">
        <f t="shared" si="6"/>
        <v>208156.98999999967</v>
      </c>
    </row>
    <row r="436" spans="1:8" x14ac:dyDescent="0.25">
      <c r="A436" s="43">
        <v>41848</v>
      </c>
      <c r="B436" s="44"/>
      <c r="C436" s="44"/>
      <c r="D436" s="65">
        <v>11.4</v>
      </c>
      <c r="E436" s="5" t="s">
        <v>342</v>
      </c>
      <c r="F436" s="40"/>
      <c r="H436" s="45">
        <f t="shared" si="6"/>
        <v>208168.38999999966</v>
      </c>
    </row>
    <row r="437" spans="1:8" x14ac:dyDescent="0.25">
      <c r="A437" s="43">
        <v>41864</v>
      </c>
      <c r="B437" s="44"/>
      <c r="C437" s="44"/>
      <c r="D437" s="65">
        <v>10563.38</v>
      </c>
      <c r="E437" s="5" t="s">
        <v>645</v>
      </c>
      <c r="F437" s="40"/>
      <c r="H437" s="45">
        <f t="shared" si="6"/>
        <v>218731.76999999967</v>
      </c>
    </row>
    <row r="438" spans="1:8" x14ac:dyDescent="0.25">
      <c r="A438" s="43">
        <v>41864</v>
      </c>
      <c r="B438" s="44"/>
      <c r="C438" s="44"/>
      <c r="D438" s="65">
        <v>16.600000000000001</v>
      </c>
      <c r="E438" s="5" t="s">
        <v>645</v>
      </c>
      <c r="F438" s="40"/>
      <c r="H438" s="45">
        <f t="shared" si="6"/>
        <v>218748.36999999968</v>
      </c>
    </row>
    <row r="439" spans="1:8" x14ac:dyDescent="0.25">
      <c r="A439" s="43">
        <v>41877</v>
      </c>
      <c r="B439" s="44"/>
      <c r="C439" s="44"/>
      <c r="D439" s="65">
        <v>11.4</v>
      </c>
      <c r="E439" s="5" t="s">
        <v>342</v>
      </c>
      <c r="F439" s="40"/>
      <c r="H439" s="45">
        <f t="shared" si="6"/>
        <v>218759.76999999967</v>
      </c>
    </row>
    <row r="440" spans="1:8" x14ac:dyDescent="0.25">
      <c r="A440" s="43">
        <v>41905</v>
      </c>
      <c r="B440" s="44"/>
      <c r="C440" s="44"/>
      <c r="D440" s="65">
        <v>11.4</v>
      </c>
      <c r="E440" s="5" t="s">
        <v>342</v>
      </c>
      <c r="F440" s="40"/>
      <c r="H440" s="45">
        <f t="shared" si="6"/>
        <v>218771.16999999966</v>
      </c>
    </row>
    <row r="441" spans="1:8" x14ac:dyDescent="0.25">
      <c r="A441" s="43">
        <v>41915</v>
      </c>
      <c r="B441" s="44"/>
      <c r="C441" s="44"/>
      <c r="D441" s="65">
        <v>67.64</v>
      </c>
      <c r="E441" s="5" t="s">
        <v>368</v>
      </c>
      <c r="F441" s="40"/>
      <c r="H441" s="45">
        <f t="shared" si="6"/>
        <v>218838.80999999968</v>
      </c>
    </row>
    <row r="442" spans="1:8" x14ac:dyDescent="0.25">
      <c r="A442" s="43">
        <v>41939</v>
      </c>
      <c r="B442" s="44"/>
      <c r="C442" s="44"/>
      <c r="D442" s="65">
        <v>11.4</v>
      </c>
      <c r="E442" s="5" t="s">
        <v>342</v>
      </c>
      <c r="F442" s="40"/>
      <c r="H442" s="45">
        <f t="shared" si="6"/>
        <v>218850.20999999967</v>
      </c>
    </row>
    <row r="443" spans="1:8" x14ac:dyDescent="0.25">
      <c r="A443" s="43">
        <v>41954</v>
      </c>
      <c r="B443" s="44"/>
      <c r="C443" s="44"/>
      <c r="D443" s="65">
        <v>46.59</v>
      </c>
      <c r="E443" s="5" t="s">
        <v>264</v>
      </c>
      <c r="F443" s="40"/>
      <c r="H443" s="45">
        <f t="shared" si="6"/>
        <v>218896.79999999967</v>
      </c>
    </row>
    <row r="444" spans="1:8" x14ac:dyDescent="0.25">
      <c r="A444" s="43">
        <v>41960</v>
      </c>
      <c r="B444" s="44"/>
      <c r="C444" s="44"/>
      <c r="D444" s="65">
        <v>59.9</v>
      </c>
      <c r="E444" s="5" t="s">
        <v>615</v>
      </c>
      <c r="F444" s="40"/>
      <c r="H444" s="45">
        <f t="shared" si="6"/>
        <v>218956.69999999966</v>
      </c>
    </row>
    <row r="445" spans="1:8" x14ac:dyDescent="0.25">
      <c r="A445" s="43">
        <v>41971</v>
      </c>
      <c r="B445" s="44"/>
      <c r="C445" s="44"/>
      <c r="D445" s="65">
        <v>11.4</v>
      </c>
      <c r="E445" s="5" t="s">
        <v>342</v>
      </c>
      <c r="F445" s="40"/>
      <c r="H445" s="45">
        <f t="shared" si="6"/>
        <v>218968.09999999966</v>
      </c>
    </row>
    <row r="446" spans="1:8" x14ac:dyDescent="0.25">
      <c r="A446" s="43">
        <v>41983</v>
      </c>
      <c r="B446" s="44"/>
      <c r="C446" s="44"/>
      <c r="D446" s="65">
        <v>366.24</v>
      </c>
      <c r="E446" s="5" t="s">
        <v>490</v>
      </c>
      <c r="F446" s="40"/>
      <c r="H446" s="45">
        <f t="shared" si="6"/>
        <v>219334.33999999965</v>
      </c>
    </row>
    <row r="447" spans="1:8" x14ac:dyDescent="0.25">
      <c r="A447" s="43">
        <v>41994</v>
      </c>
      <c r="B447" s="44"/>
      <c r="C447" s="44"/>
      <c r="D447" s="65">
        <v>370.63</v>
      </c>
      <c r="E447" s="5" t="s">
        <v>656</v>
      </c>
      <c r="F447" s="40"/>
      <c r="H447" s="45">
        <f t="shared" si="6"/>
        <v>219704.96999999965</v>
      </c>
    </row>
    <row r="448" spans="1:8" x14ac:dyDescent="0.25">
      <c r="A448" s="43">
        <v>41995</v>
      </c>
      <c r="B448" s="44"/>
      <c r="C448" s="44"/>
      <c r="D448" s="65">
        <v>4611.2700000000004</v>
      </c>
      <c r="E448" s="5" t="s">
        <v>657</v>
      </c>
      <c r="F448" s="40"/>
      <c r="H448" s="45">
        <f t="shared" si="6"/>
        <v>224316.23999999964</v>
      </c>
    </row>
    <row r="449" spans="1:8" x14ac:dyDescent="0.25">
      <c r="A449" s="43">
        <v>41995</v>
      </c>
      <c r="B449" s="44"/>
      <c r="C449" s="44"/>
      <c r="D449" s="65">
        <v>15.5</v>
      </c>
      <c r="E449" s="5" t="s">
        <v>658</v>
      </c>
      <c r="F449" s="40"/>
      <c r="H449" s="45">
        <f t="shared" si="6"/>
        <v>224331.73999999964</v>
      </c>
    </row>
    <row r="450" spans="1:8" x14ac:dyDescent="0.25">
      <c r="A450" s="43">
        <v>41995</v>
      </c>
      <c r="B450" s="44"/>
      <c r="C450" s="44"/>
      <c r="D450" s="65">
        <v>11.4</v>
      </c>
      <c r="E450" s="5" t="s">
        <v>342</v>
      </c>
      <c r="F450" s="40"/>
      <c r="H450" s="45">
        <f t="shared" si="6"/>
        <v>224343.13999999964</v>
      </c>
    </row>
    <row r="451" spans="1:8" x14ac:dyDescent="0.25">
      <c r="A451" s="43">
        <v>41998</v>
      </c>
      <c r="B451" s="44"/>
      <c r="C451" s="44"/>
      <c r="D451" s="65">
        <v>370.89</v>
      </c>
      <c r="E451" s="5" t="s">
        <v>490</v>
      </c>
      <c r="F451" s="40"/>
      <c r="H451" s="45">
        <f t="shared" si="6"/>
        <v>224714.02999999965</v>
      </c>
    </row>
    <row r="452" spans="1:8" x14ac:dyDescent="0.25">
      <c r="A452" s="43">
        <v>41999</v>
      </c>
      <c r="B452" s="44"/>
      <c r="C452" s="44"/>
      <c r="D452" s="65">
        <v>370.89</v>
      </c>
      <c r="E452" s="5" t="s">
        <v>490</v>
      </c>
      <c r="F452" s="40"/>
      <c r="H452" s="45">
        <f t="shared" si="6"/>
        <v>225084.91999999966</v>
      </c>
    </row>
    <row r="453" spans="1:8" x14ac:dyDescent="0.25">
      <c r="A453" s="43">
        <v>42006</v>
      </c>
      <c r="B453" s="44"/>
      <c r="C453" s="44"/>
      <c r="D453" s="65">
        <v>6545.11</v>
      </c>
      <c r="E453" s="5" t="s">
        <v>645</v>
      </c>
      <c r="F453" s="40"/>
      <c r="H453" s="45">
        <f t="shared" si="6"/>
        <v>231630.02999999965</v>
      </c>
    </row>
    <row r="454" spans="1:8" x14ac:dyDescent="0.25">
      <c r="A454" s="43">
        <v>42006</v>
      </c>
      <c r="B454" s="44"/>
      <c r="C454" s="44"/>
      <c r="D454" s="65">
        <v>15.5</v>
      </c>
      <c r="E454" s="5" t="s">
        <v>335</v>
      </c>
      <c r="F454" s="40"/>
      <c r="H454" s="45">
        <f t="shared" si="6"/>
        <v>231645.52999999965</v>
      </c>
    </row>
    <row r="455" spans="1:8" x14ac:dyDescent="0.25">
      <c r="A455" s="43">
        <v>42031</v>
      </c>
      <c r="B455" s="44"/>
      <c r="C455" s="44"/>
      <c r="D455" s="65">
        <v>20.399999999999999</v>
      </c>
      <c r="E455" s="5" t="s">
        <v>342</v>
      </c>
      <c r="F455" s="40"/>
      <c r="H455" s="45">
        <f t="shared" si="6"/>
        <v>231665.92999999964</v>
      </c>
    </row>
    <row r="456" spans="1:8" x14ac:dyDescent="0.25">
      <c r="A456" s="43">
        <v>42037</v>
      </c>
      <c r="B456" s="44"/>
      <c r="C456" s="44"/>
      <c r="D456" s="65">
        <v>396.1</v>
      </c>
      <c r="E456" s="5" t="s">
        <v>514</v>
      </c>
      <c r="F456" s="40"/>
      <c r="H456" s="45">
        <f t="shared" si="6"/>
        <v>232062.02999999965</v>
      </c>
    </row>
    <row r="457" spans="1:8" x14ac:dyDescent="0.25">
      <c r="A457" s="43">
        <v>42056</v>
      </c>
      <c r="B457" s="44"/>
      <c r="C457" s="44"/>
      <c r="D457" s="65">
        <v>396.96</v>
      </c>
      <c r="E457" s="5" t="s">
        <v>490</v>
      </c>
      <c r="F457" s="40"/>
      <c r="H457" s="45">
        <f t="shared" si="6"/>
        <v>232458.98999999964</v>
      </c>
    </row>
    <row r="458" spans="1:8" x14ac:dyDescent="0.25">
      <c r="A458" s="43">
        <v>42059</v>
      </c>
      <c r="B458" s="44"/>
      <c r="C458" s="44"/>
      <c r="D458" s="65">
        <v>395.97</v>
      </c>
      <c r="E458" s="5" t="s">
        <v>490</v>
      </c>
      <c r="F458" s="40"/>
      <c r="H458" s="45">
        <f t="shared" si="6"/>
        <v>232854.95999999964</v>
      </c>
    </row>
    <row r="459" spans="1:8" x14ac:dyDescent="0.25">
      <c r="A459" s="43">
        <v>42061</v>
      </c>
      <c r="B459" s="44"/>
      <c r="C459" s="44"/>
      <c r="D459" s="65">
        <v>11.9</v>
      </c>
      <c r="E459" s="5" t="s">
        <v>342</v>
      </c>
      <c r="F459" s="40"/>
      <c r="H459" s="45">
        <f t="shared" si="6"/>
        <v>232866.85999999964</v>
      </c>
    </row>
    <row r="460" spans="1:8" x14ac:dyDescent="0.25">
      <c r="A460" s="43">
        <v>42072</v>
      </c>
      <c r="B460" s="44"/>
      <c r="C460" s="44"/>
      <c r="D460" s="65">
        <v>44</v>
      </c>
      <c r="E460" s="5" t="s">
        <v>671</v>
      </c>
      <c r="F460" s="40"/>
      <c r="H460" s="45">
        <f t="shared" si="6"/>
        <v>232910.85999999964</v>
      </c>
    </row>
    <row r="461" spans="1:8" x14ac:dyDescent="0.25">
      <c r="A461" s="43">
        <v>42077</v>
      </c>
      <c r="B461" s="44"/>
      <c r="C461" s="44"/>
      <c r="D461" s="65">
        <v>233.63</v>
      </c>
      <c r="E461" s="5" t="s">
        <v>672</v>
      </c>
      <c r="F461" s="40"/>
      <c r="H461" s="45">
        <f t="shared" si="6"/>
        <v>233144.48999999964</v>
      </c>
    </row>
    <row r="462" spans="1:8" x14ac:dyDescent="0.25">
      <c r="A462" s="43">
        <v>42081</v>
      </c>
      <c r="B462" s="44"/>
      <c r="C462" s="44"/>
      <c r="D462" s="65">
        <v>205</v>
      </c>
      <c r="E462" s="5" t="s">
        <v>673</v>
      </c>
      <c r="F462" s="40"/>
      <c r="H462" s="45">
        <f t="shared" ref="H462:H525" si="7">+H461+D462</f>
        <v>233349.48999999964</v>
      </c>
    </row>
    <row r="463" spans="1:8" x14ac:dyDescent="0.25">
      <c r="A463" s="43">
        <v>42088</v>
      </c>
      <c r="B463" s="44"/>
      <c r="C463" s="44"/>
      <c r="D463" s="65">
        <v>18.649999999999999</v>
      </c>
      <c r="E463" s="5" t="s">
        <v>342</v>
      </c>
      <c r="F463" s="40"/>
      <c r="H463" s="45">
        <f t="shared" si="7"/>
        <v>233368.13999999964</v>
      </c>
    </row>
    <row r="464" spans="1:8" x14ac:dyDescent="0.25">
      <c r="A464" s="43">
        <v>42088</v>
      </c>
      <c r="B464" s="44"/>
      <c r="C464" s="44"/>
      <c r="D464" s="65">
        <v>6.75</v>
      </c>
      <c r="E464" s="5" t="s">
        <v>676</v>
      </c>
      <c r="F464" s="40"/>
      <c r="H464" s="45">
        <f t="shared" si="7"/>
        <v>233374.88999999964</v>
      </c>
    </row>
    <row r="465" spans="1:8" x14ac:dyDescent="0.25">
      <c r="A465" s="43">
        <v>42094</v>
      </c>
      <c r="B465" s="44"/>
      <c r="C465" s="44"/>
      <c r="D465" s="65">
        <v>7196.8</v>
      </c>
      <c r="E465" s="5" t="s">
        <v>305</v>
      </c>
      <c r="F465" s="40"/>
      <c r="H465" s="45">
        <f t="shared" si="7"/>
        <v>240571.68999999962</v>
      </c>
    </row>
    <row r="466" spans="1:8" x14ac:dyDescent="0.25">
      <c r="A466" s="43">
        <v>42111</v>
      </c>
      <c r="B466" s="44"/>
      <c r="C466" s="44"/>
      <c r="D466" s="65">
        <v>732</v>
      </c>
      <c r="E466" s="5" t="s">
        <v>305</v>
      </c>
      <c r="F466" s="40"/>
      <c r="H466" s="45">
        <f t="shared" si="7"/>
        <v>241303.68999999962</v>
      </c>
    </row>
    <row r="467" spans="1:8" x14ac:dyDescent="0.25">
      <c r="A467" s="43">
        <v>42122</v>
      </c>
      <c r="B467" s="44"/>
      <c r="C467" s="44"/>
      <c r="D467" s="65">
        <v>12.15</v>
      </c>
      <c r="E467" s="5" t="s">
        <v>342</v>
      </c>
      <c r="F467" s="40"/>
      <c r="H467" s="45">
        <f t="shared" si="7"/>
        <v>241315.83999999962</v>
      </c>
    </row>
    <row r="468" spans="1:8" x14ac:dyDescent="0.25">
      <c r="A468" s="43">
        <v>42137</v>
      </c>
      <c r="B468" s="44"/>
      <c r="C468" s="44"/>
      <c r="D468" s="65">
        <v>15.5</v>
      </c>
      <c r="E468" s="5" t="s">
        <v>335</v>
      </c>
      <c r="F468" s="40"/>
      <c r="H468" s="45">
        <f t="shared" si="7"/>
        <v>241331.33999999962</v>
      </c>
    </row>
    <row r="469" spans="1:8" x14ac:dyDescent="0.25">
      <c r="A469" s="43">
        <v>42137</v>
      </c>
      <c r="B469" s="44"/>
      <c r="C469" s="44"/>
      <c r="D469" s="65">
        <v>191.86</v>
      </c>
      <c r="E469" s="5" t="s">
        <v>682</v>
      </c>
      <c r="F469" s="40"/>
      <c r="H469" s="45">
        <f t="shared" si="7"/>
        <v>241523.1999999996</v>
      </c>
    </row>
    <row r="470" spans="1:8" x14ac:dyDescent="0.25">
      <c r="A470" s="43">
        <v>42152</v>
      </c>
      <c r="B470" s="44"/>
      <c r="C470" s="44"/>
      <c r="D470" s="65">
        <v>11.9</v>
      </c>
      <c r="E470" s="5" t="s">
        <v>342</v>
      </c>
      <c r="F470" s="40"/>
      <c r="H470" s="45">
        <f t="shared" si="7"/>
        <v>241535.0999999996</v>
      </c>
    </row>
    <row r="471" spans="1:8" x14ac:dyDescent="0.25">
      <c r="A471" s="43">
        <v>42177</v>
      </c>
      <c r="B471" s="44"/>
      <c r="C471" s="44"/>
      <c r="D471" s="65">
        <v>11.9</v>
      </c>
      <c r="E471" s="5" t="s">
        <v>342</v>
      </c>
      <c r="F471" s="40"/>
      <c r="H471" s="45">
        <f t="shared" si="7"/>
        <v>241546.99999999959</v>
      </c>
    </row>
    <row r="472" spans="1:8" x14ac:dyDescent="0.25">
      <c r="A472" s="43">
        <v>42188</v>
      </c>
      <c r="B472" s="44"/>
      <c r="C472" s="44"/>
      <c r="D472" s="65">
        <v>119.85</v>
      </c>
      <c r="E472" s="5" t="s">
        <v>685</v>
      </c>
      <c r="F472" s="40"/>
      <c r="H472" s="45">
        <f t="shared" si="7"/>
        <v>241666.8499999996</v>
      </c>
    </row>
    <row r="473" spans="1:8" x14ac:dyDescent="0.25">
      <c r="A473" s="43">
        <v>42190</v>
      </c>
      <c r="B473" s="44"/>
      <c r="C473" s="44"/>
      <c r="D473" s="65">
        <v>20</v>
      </c>
      <c r="E473" s="5" t="s">
        <v>365</v>
      </c>
      <c r="F473" s="40"/>
      <c r="H473" s="45">
        <f t="shared" si="7"/>
        <v>241686.8499999996</v>
      </c>
    </row>
    <row r="474" spans="1:8" x14ac:dyDescent="0.25">
      <c r="A474" s="43">
        <v>42214</v>
      </c>
      <c r="B474" s="44"/>
      <c r="C474" s="44"/>
      <c r="D474" s="65">
        <v>11.9</v>
      </c>
      <c r="E474" s="5" t="s">
        <v>342</v>
      </c>
      <c r="F474" s="40"/>
      <c r="H474" s="45">
        <f t="shared" si="7"/>
        <v>241698.74999999959</v>
      </c>
    </row>
    <row r="475" spans="1:8" x14ac:dyDescent="0.25">
      <c r="A475" s="43">
        <v>42243</v>
      </c>
      <c r="B475" s="44"/>
      <c r="C475" s="44"/>
      <c r="D475" s="65">
        <v>12.15</v>
      </c>
      <c r="E475" s="5" t="s">
        <v>342</v>
      </c>
      <c r="F475" s="40"/>
      <c r="H475" s="45">
        <f t="shared" si="7"/>
        <v>241710.89999999959</v>
      </c>
    </row>
    <row r="476" spans="1:8" x14ac:dyDescent="0.25">
      <c r="A476" s="43">
        <v>42245</v>
      </c>
      <c r="B476" s="44"/>
      <c r="C476" s="44"/>
      <c r="D476" s="65">
        <v>199.9</v>
      </c>
      <c r="E476" s="5" t="s">
        <v>685</v>
      </c>
      <c r="F476" s="40"/>
      <c r="H476" s="45">
        <f t="shared" si="7"/>
        <v>241910.79999999958</v>
      </c>
    </row>
    <row r="477" spans="1:8" x14ac:dyDescent="0.25">
      <c r="A477" s="43">
        <v>42272</v>
      </c>
      <c r="B477" s="44"/>
      <c r="C477" s="44"/>
      <c r="D477" s="65">
        <v>11.9</v>
      </c>
      <c r="E477" s="5" t="s">
        <v>342</v>
      </c>
      <c r="F477" s="40"/>
      <c r="H477" s="45">
        <f t="shared" si="7"/>
        <v>241922.69999999958</v>
      </c>
    </row>
    <row r="478" spans="1:8" x14ac:dyDescent="0.25">
      <c r="A478" s="43">
        <v>42274</v>
      </c>
      <c r="B478" s="44"/>
      <c r="C478" s="44"/>
      <c r="D478" s="65">
        <v>67.64</v>
      </c>
      <c r="E478" s="5" t="s">
        <v>368</v>
      </c>
      <c r="F478" s="40"/>
      <c r="H478" s="45">
        <f t="shared" si="7"/>
        <v>241990.33999999959</v>
      </c>
    </row>
    <row r="479" spans="1:8" x14ac:dyDescent="0.25">
      <c r="A479" s="43">
        <v>42286</v>
      </c>
      <c r="B479" s="44"/>
      <c r="C479" s="44"/>
      <c r="D479" s="65">
        <v>143.99</v>
      </c>
      <c r="E479" s="5" t="s">
        <v>692</v>
      </c>
      <c r="F479" s="40"/>
      <c r="H479" s="45">
        <f t="shared" si="7"/>
        <v>242134.32999999958</v>
      </c>
    </row>
    <row r="480" spans="1:8" x14ac:dyDescent="0.25">
      <c r="A480" s="43">
        <v>42306</v>
      </c>
      <c r="B480" s="44"/>
      <c r="C480" s="44"/>
      <c r="D480" s="65">
        <v>11.9</v>
      </c>
      <c r="E480" s="5" t="s">
        <v>342</v>
      </c>
      <c r="F480" s="40"/>
      <c r="H480" s="45">
        <f t="shared" si="7"/>
        <v>242146.22999999957</v>
      </c>
    </row>
    <row r="481" spans="1:12" x14ac:dyDescent="0.25">
      <c r="A481" s="43">
        <v>42312</v>
      </c>
      <c r="B481" s="44"/>
      <c r="C481" s="44"/>
      <c r="D481" s="65">
        <v>69</v>
      </c>
      <c r="E481" s="5" t="s">
        <v>693</v>
      </c>
      <c r="F481" s="40"/>
      <c r="H481" s="45">
        <f t="shared" si="7"/>
        <v>242215.22999999957</v>
      </c>
    </row>
    <row r="482" spans="1:12" x14ac:dyDescent="0.25">
      <c r="A482" s="43">
        <v>42326</v>
      </c>
      <c r="B482" s="44"/>
      <c r="C482" s="44"/>
      <c r="D482" s="65">
        <v>89.99</v>
      </c>
      <c r="E482" s="5" t="s">
        <v>696</v>
      </c>
      <c r="F482" s="40"/>
      <c r="H482" s="45">
        <f t="shared" si="7"/>
        <v>242305.21999999956</v>
      </c>
    </row>
    <row r="483" spans="1:12" x14ac:dyDescent="0.25">
      <c r="A483" s="43">
        <v>42327</v>
      </c>
      <c r="B483" s="44"/>
      <c r="C483" s="44"/>
      <c r="D483" s="65">
        <v>59.9</v>
      </c>
      <c r="E483" s="5" t="s">
        <v>695</v>
      </c>
      <c r="F483" s="40"/>
      <c r="H483" s="45">
        <f t="shared" si="7"/>
        <v>242365.11999999956</v>
      </c>
    </row>
    <row r="484" spans="1:12" x14ac:dyDescent="0.25">
      <c r="A484" s="43" t="s">
        <v>700</v>
      </c>
      <c r="B484" s="44"/>
      <c r="C484" s="44"/>
      <c r="D484" s="65">
        <v>379.3</v>
      </c>
      <c r="E484" s="5" t="s">
        <v>490</v>
      </c>
      <c r="F484" s="40"/>
      <c r="H484" s="45">
        <f t="shared" si="7"/>
        <v>242744.41999999955</v>
      </c>
    </row>
    <row r="485" spans="1:12" x14ac:dyDescent="0.25">
      <c r="A485" s="43" t="s">
        <v>700</v>
      </c>
      <c r="B485" s="44"/>
      <c r="C485" s="44"/>
      <c r="D485" s="65">
        <v>11.9</v>
      </c>
      <c r="E485" s="5" t="s">
        <v>342</v>
      </c>
      <c r="F485" s="40"/>
      <c r="H485" s="45">
        <f t="shared" si="7"/>
        <v>242756.31999999954</v>
      </c>
    </row>
    <row r="486" spans="1:12" x14ac:dyDescent="0.25">
      <c r="A486" s="43" t="s">
        <v>701</v>
      </c>
      <c r="B486" s="44"/>
      <c r="C486" s="44"/>
      <c r="D486" s="65">
        <v>6578.54</v>
      </c>
      <c r="E486" s="5" t="s">
        <v>702</v>
      </c>
      <c r="F486" s="40"/>
      <c r="H486" s="45">
        <f t="shared" si="7"/>
        <v>249334.85999999955</v>
      </c>
    </row>
    <row r="487" spans="1:12" x14ac:dyDescent="0.25">
      <c r="A487" s="43" t="s">
        <v>701</v>
      </c>
      <c r="B487" s="44"/>
      <c r="C487" s="44"/>
      <c r="D487" s="65">
        <v>14.5</v>
      </c>
      <c r="E487" s="5" t="s">
        <v>18</v>
      </c>
      <c r="F487" s="40"/>
      <c r="H487" s="45">
        <f t="shared" si="7"/>
        <v>249349.35999999955</v>
      </c>
    </row>
    <row r="488" spans="1:12" x14ac:dyDescent="0.25">
      <c r="A488" s="43">
        <v>42047</v>
      </c>
      <c r="B488" s="44"/>
      <c r="C488" s="44"/>
      <c r="D488" s="65">
        <v>378.17</v>
      </c>
      <c r="E488" s="5" t="s">
        <v>490</v>
      </c>
      <c r="F488" s="40"/>
      <c r="H488" s="45">
        <f t="shared" si="7"/>
        <v>249727.52999999956</v>
      </c>
    </row>
    <row r="489" spans="1:12" x14ac:dyDescent="0.25">
      <c r="A489" s="43">
        <v>42075</v>
      </c>
      <c r="B489" s="44"/>
      <c r="C489" s="44"/>
      <c r="D489" s="65">
        <v>378.81</v>
      </c>
      <c r="E489" s="5" t="s">
        <v>490</v>
      </c>
      <c r="F489" s="40"/>
      <c r="H489" s="45">
        <f t="shared" si="7"/>
        <v>250106.33999999956</v>
      </c>
    </row>
    <row r="490" spans="1:12" x14ac:dyDescent="0.25">
      <c r="A490" s="43">
        <v>42106</v>
      </c>
      <c r="B490" s="44"/>
      <c r="C490" s="44"/>
      <c r="D490" s="65">
        <v>370.67</v>
      </c>
      <c r="E490" s="5" t="s">
        <v>490</v>
      </c>
      <c r="F490" s="40"/>
      <c r="H490" s="45">
        <f t="shared" si="7"/>
        <v>250477.00999999957</v>
      </c>
    </row>
    <row r="491" spans="1:12" x14ac:dyDescent="0.25">
      <c r="A491" s="43">
        <v>42136</v>
      </c>
      <c r="B491" s="44"/>
      <c r="C491" s="44"/>
      <c r="D491" s="65">
        <v>368.84</v>
      </c>
      <c r="E491" s="5" t="s">
        <v>514</v>
      </c>
      <c r="F491" s="40"/>
      <c r="H491" s="45">
        <f t="shared" si="7"/>
        <v>250845.84999999957</v>
      </c>
    </row>
    <row r="492" spans="1:12" x14ac:dyDescent="0.25">
      <c r="A492" s="43" t="s">
        <v>714</v>
      </c>
      <c r="B492" s="44"/>
      <c r="C492" s="44"/>
      <c r="D492" s="65">
        <v>15.5</v>
      </c>
      <c r="E492" s="5" t="s">
        <v>18</v>
      </c>
      <c r="F492" s="40"/>
      <c r="H492" s="45">
        <f t="shared" si="7"/>
        <v>250861.34999999957</v>
      </c>
      <c r="L492" s="17"/>
    </row>
    <row r="493" spans="1:12" x14ac:dyDescent="0.25">
      <c r="A493" s="43" t="s">
        <v>714</v>
      </c>
      <c r="B493" s="44"/>
      <c r="C493" s="44"/>
      <c r="D493" s="65">
        <v>6000</v>
      </c>
      <c r="E493" s="5" t="s">
        <v>717</v>
      </c>
      <c r="F493" s="40"/>
      <c r="H493" s="45">
        <f t="shared" si="7"/>
        <v>256861.34999999957</v>
      </c>
    </row>
    <row r="494" spans="1:12" x14ac:dyDescent="0.25">
      <c r="A494" s="43">
        <v>42368</v>
      </c>
      <c r="B494" s="44"/>
      <c r="C494" s="44"/>
      <c r="D494" s="65">
        <v>14.15</v>
      </c>
      <c r="E494" s="5" t="s">
        <v>342</v>
      </c>
      <c r="F494" s="40"/>
      <c r="H494" s="45">
        <f t="shared" si="7"/>
        <v>256875.49999999956</v>
      </c>
    </row>
    <row r="495" spans="1:12" x14ac:dyDescent="0.25">
      <c r="A495" s="43">
        <v>42376</v>
      </c>
      <c r="B495" s="44"/>
      <c r="C495" s="44"/>
      <c r="D495" s="65">
        <v>373.12</v>
      </c>
      <c r="E495" s="5" t="s">
        <v>726</v>
      </c>
      <c r="F495" s="40"/>
      <c r="H495" s="45">
        <f t="shared" si="7"/>
        <v>257248.61999999956</v>
      </c>
    </row>
    <row r="496" spans="1:12" x14ac:dyDescent="0.25">
      <c r="A496" s="43">
        <v>42392</v>
      </c>
      <c r="B496" s="44"/>
      <c r="C496" s="44"/>
      <c r="D496" s="65">
        <v>368.31</v>
      </c>
      <c r="E496" s="5" t="s">
        <v>490</v>
      </c>
      <c r="F496" s="40"/>
      <c r="H496" s="45">
        <f t="shared" si="7"/>
        <v>257616.92999999956</v>
      </c>
    </row>
    <row r="497" spans="1:8" x14ac:dyDescent="0.25">
      <c r="A497" s="43">
        <v>42396</v>
      </c>
      <c r="B497" s="44"/>
      <c r="C497" s="44"/>
      <c r="D497" s="65">
        <v>369.02</v>
      </c>
      <c r="E497" s="5" t="s">
        <v>490</v>
      </c>
      <c r="F497" s="40"/>
      <c r="H497" s="45">
        <f t="shared" si="7"/>
        <v>257985.94999999955</v>
      </c>
    </row>
    <row r="498" spans="1:8" x14ac:dyDescent="0.25">
      <c r="A498" s="43">
        <v>42397</v>
      </c>
      <c r="B498" s="44"/>
      <c r="C498" s="44"/>
      <c r="D498" s="65">
        <v>20.9</v>
      </c>
      <c r="E498" s="5" t="s">
        <v>342</v>
      </c>
      <c r="F498" s="40"/>
      <c r="H498" s="45">
        <f t="shared" si="7"/>
        <v>258006.84999999954</v>
      </c>
    </row>
    <row r="499" spans="1:8" x14ac:dyDescent="0.25">
      <c r="A499" s="43">
        <v>42409</v>
      </c>
      <c r="B499" s="44"/>
      <c r="C499" s="44"/>
      <c r="D499" s="65">
        <v>362.25</v>
      </c>
      <c r="E499" s="5" t="s">
        <v>490</v>
      </c>
      <c r="F499" s="40"/>
      <c r="H499" s="45">
        <f t="shared" si="7"/>
        <v>258369.09999999954</v>
      </c>
    </row>
    <row r="500" spans="1:8" x14ac:dyDescent="0.25">
      <c r="A500" s="43">
        <v>42410</v>
      </c>
      <c r="B500" s="44"/>
      <c r="C500" s="44"/>
      <c r="D500" s="65">
        <v>354.67</v>
      </c>
      <c r="E500" s="5" t="s">
        <v>490</v>
      </c>
      <c r="F500" s="40"/>
      <c r="H500" s="45">
        <f t="shared" si="7"/>
        <v>258723.76999999955</v>
      </c>
    </row>
    <row r="501" spans="1:8" x14ac:dyDescent="0.25">
      <c r="A501" s="43">
        <v>42416</v>
      </c>
      <c r="B501" s="44"/>
      <c r="C501" s="44"/>
      <c r="D501" s="65">
        <v>358.4</v>
      </c>
      <c r="E501" s="5" t="s">
        <v>490</v>
      </c>
      <c r="F501" s="40"/>
      <c r="H501" s="45">
        <f t="shared" si="7"/>
        <v>259082.16999999955</v>
      </c>
    </row>
    <row r="502" spans="1:8" x14ac:dyDescent="0.25">
      <c r="A502" s="43">
        <v>42426</v>
      </c>
      <c r="B502" s="44"/>
      <c r="C502" s="44"/>
      <c r="D502" s="65">
        <v>365.88</v>
      </c>
      <c r="E502" s="5" t="s">
        <v>490</v>
      </c>
      <c r="F502" s="40"/>
      <c r="H502" s="45">
        <f t="shared" si="7"/>
        <v>259448.04999999955</v>
      </c>
    </row>
    <row r="503" spans="1:8" x14ac:dyDescent="0.25">
      <c r="A503" s="43">
        <v>42426</v>
      </c>
      <c r="B503" s="44"/>
      <c r="C503" s="44"/>
      <c r="D503" s="65">
        <v>18.649999999999999</v>
      </c>
      <c r="E503" s="5" t="s">
        <v>342</v>
      </c>
      <c r="F503" s="40"/>
      <c r="H503" s="45">
        <f t="shared" si="7"/>
        <v>259466.69999999955</v>
      </c>
    </row>
    <row r="504" spans="1:8" x14ac:dyDescent="0.25">
      <c r="A504" s="43">
        <v>42438</v>
      </c>
      <c r="B504" s="44"/>
      <c r="C504" s="44"/>
      <c r="D504" s="65">
        <v>15721.82</v>
      </c>
      <c r="E504" s="5" t="s">
        <v>717</v>
      </c>
      <c r="F504" s="40"/>
      <c r="H504" s="45">
        <f t="shared" si="7"/>
        <v>275188.51999999955</v>
      </c>
    </row>
    <row r="505" spans="1:8" x14ac:dyDescent="0.25">
      <c r="A505" s="43">
        <v>42438</v>
      </c>
      <c r="B505" s="44"/>
      <c r="C505" s="44"/>
      <c r="D505" s="65">
        <v>21.4</v>
      </c>
      <c r="E505" s="5" t="s">
        <v>18</v>
      </c>
      <c r="F505" s="40"/>
      <c r="H505" s="45">
        <f t="shared" si="7"/>
        <v>275209.91999999958</v>
      </c>
    </row>
    <row r="506" spans="1:8" x14ac:dyDescent="0.25">
      <c r="A506" s="43">
        <v>42458</v>
      </c>
      <c r="B506" s="44"/>
      <c r="C506" s="44"/>
      <c r="D506" s="65">
        <v>20.9</v>
      </c>
      <c r="E506" s="5" t="s">
        <v>18</v>
      </c>
      <c r="F506" s="40"/>
      <c r="H506" s="45">
        <f t="shared" si="7"/>
        <v>275230.8199999996</v>
      </c>
    </row>
    <row r="507" spans="1:8" x14ac:dyDescent="0.25">
      <c r="A507" s="43">
        <v>42479</v>
      </c>
      <c r="B507" s="44"/>
      <c r="C507" s="44"/>
      <c r="D507" s="65">
        <v>452.12</v>
      </c>
      <c r="E507" s="5" t="s">
        <v>746</v>
      </c>
      <c r="F507" s="40"/>
      <c r="H507" s="45">
        <f t="shared" si="7"/>
        <v>275682.93999999959</v>
      </c>
    </row>
    <row r="508" spans="1:8" x14ac:dyDescent="0.25">
      <c r="A508" s="43">
        <v>42479</v>
      </c>
      <c r="B508" s="44"/>
      <c r="C508" s="44"/>
      <c r="D508" s="65">
        <v>15.5</v>
      </c>
      <c r="E508" s="5" t="s">
        <v>18</v>
      </c>
      <c r="F508" s="40"/>
      <c r="H508" s="45">
        <f t="shared" si="7"/>
        <v>275698.43999999959</v>
      </c>
    </row>
    <row r="509" spans="1:8" x14ac:dyDescent="0.25">
      <c r="A509" s="43">
        <v>42492</v>
      </c>
      <c r="B509" s="44"/>
      <c r="C509" s="44"/>
      <c r="D509" s="65">
        <v>11.9</v>
      </c>
      <c r="E509" s="5" t="s">
        <v>342</v>
      </c>
      <c r="F509" s="40"/>
      <c r="H509" s="45">
        <f t="shared" si="7"/>
        <v>275710.33999999962</v>
      </c>
    </row>
    <row r="510" spans="1:8" x14ac:dyDescent="0.25">
      <c r="A510" s="43">
        <v>42516</v>
      </c>
      <c r="B510" s="44"/>
      <c r="C510" s="44"/>
      <c r="D510" s="65">
        <v>11.9</v>
      </c>
      <c r="E510" s="5" t="s">
        <v>342</v>
      </c>
      <c r="F510" s="40"/>
      <c r="H510" s="45">
        <f t="shared" si="7"/>
        <v>275722.23999999964</v>
      </c>
    </row>
    <row r="511" spans="1:8" x14ac:dyDescent="0.25">
      <c r="A511" s="43">
        <v>42525</v>
      </c>
      <c r="B511" s="44"/>
      <c r="C511" s="44"/>
      <c r="D511" s="65">
        <v>34.99</v>
      </c>
      <c r="E511" s="5" t="s">
        <v>730</v>
      </c>
      <c r="F511" s="40"/>
      <c r="H511" s="45">
        <f t="shared" si="7"/>
        <v>275757.22999999963</v>
      </c>
    </row>
    <row r="512" spans="1:8" x14ac:dyDescent="0.25">
      <c r="A512" s="43">
        <v>42548</v>
      </c>
      <c r="B512" s="44"/>
      <c r="C512" s="44"/>
      <c r="D512" s="65">
        <v>11.9</v>
      </c>
      <c r="E512" s="5" t="s">
        <v>342</v>
      </c>
      <c r="F512" s="40"/>
      <c r="H512" s="45">
        <f t="shared" si="7"/>
        <v>275769.12999999966</v>
      </c>
    </row>
    <row r="513" spans="1:8" x14ac:dyDescent="0.25">
      <c r="A513" s="43">
        <v>42569</v>
      </c>
      <c r="B513" s="44"/>
      <c r="C513" s="44"/>
      <c r="D513" s="65">
        <v>49.99</v>
      </c>
      <c r="E513" s="5" t="s">
        <v>736</v>
      </c>
      <c r="F513" s="40"/>
      <c r="H513" s="45">
        <f t="shared" si="7"/>
        <v>275819.11999999965</v>
      </c>
    </row>
    <row r="514" spans="1:8" x14ac:dyDescent="0.25">
      <c r="A514" s="43">
        <v>42577</v>
      </c>
      <c r="B514" s="44"/>
      <c r="C514" s="44"/>
      <c r="D514" s="65">
        <v>11.9</v>
      </c>
      <c r="E514" s="5" t="s">
        <v>342</v>
      </c>
      <c r="F514" s="40"/>
      <c r="H514" s="45">
        <f t="shared" si="7"/>
        <v>275831.01999999967</v>
      </c>
    </row>
    <row r="515" spans="1:8" x14ac:dyDescent="0.25">
      <c r="A515" s="43">
        <v>42582</v>
      </c>
      <c r="B515" s="44"/>
      <c r="C515" s="44"/>
      <c r="D515" s="65">
        <v>45.5</v>
      </c>
      <c r="E515" s="5" t="s">
        <v>737</v>
      </c>
      <c r="F515" s="40"/>
      <c r="H515" s="45">
        <f t="shared" si="7"/>
        <v>275876.51999999967</v>
      </c>
    </row>
    <row r="516" spans="1:8" x14ac:dyDescent="0.25">
      <c r="A516" s="43">
        <v>42611</v>
      </c>
      <c r="B516" s="44"/>
      <c r="C516" s="44"/>
      <c r="D516" s="65">
        <v>11.9</v>
      </c>
      <c r="E516" s="5" t="s">
        <v>342</v>
      </c>
      <c r="F516" s="40"/>
      <c r="H516" s="45">
        <f t="shared" si="7"/>
        <v>275888.41999999969</v>
      </c>
    </row>
    <row r="517" spans="1:8" x14ac:dyDescent="0.25">
      <c r="A517" s="43">
        <v>42611</v>
      </c>
      <c r="B517" s="44"/>
      <c r="C517" s="44"/>
      <c r="D517" s="65">
        <v>31.48</v>
      </c>
      <c r="E517" s="5" t="s">
        <v>740</v>
      </c>
      <c r="F517" s="40"/>
      <c r="H517" s="45">
        <f t="shared" si="7"/>
        <v>275919.89999999967</v>
      </c>
    </row>
    <row r="518" spans="1:8" x14ac:dyDescent="0.25">
      <c r="A518" s="43">
        <v>42622</v>
      </c>
      <c r="B518" s="44"/>
      <c r="C518" s="44"/>
      <c r="D518" s="65">
        <v>12.75</v>
      </c>
      <c r="E518" s="5" t="s">
        <v>741</v>
      </c>
      <c r="F518" s="40"/>
      <c r="H518" s="45">
        <f t="shared" si="7"/>
        <v>275932.64999999967</v>
      </c>
    </row>
    <row r="519" spans="1:8" x14ac:dyDescent="0.25">
      <c r="A519" s="43">
        <v>42640</v>
      </c>
      <c r="B519" s="44"/>
      <c r="C519" s="44"/>
      <c r="D519" s="65">
        <v>11.9</v>
      </c>
      <c r="E519" s="5" t="s">
        <v>342</v>
      </c>
      <c r="F519" s="40"/>
      <c r="H519" s="45">
        <f t="shared" si="7"/>
        <v>275944.5499999997</v>
      </c>
    </row>
    <row r="520" spans="1:8" x14ac:dyDescent="0.25">
      <c r="A520" s="43">
        <v>42641</v>
      </c>
      <c r="B520" s="44"/>
      <c r="C520" s="44"/>
      <c r="D520" s="65">
        <v>67.64</v>
      </c>
      <c r="E520" s="5" t="s">
        <v>368</v>
      </c>
      <c r="F520" s="40"/>
      <c r="H520" s="45">
        <f t="shared" si="7"/>
        <v>276012.18999999971</v>
      </c>
    </row>
    <row r="521" spans="1:8" x14ac:dyDescent="0.25">
      <c r="A521" s="43">
        <v>42670</v>
      </c>
      <c r="B521" s="44"/>
      <c r="C521" s="44"/>
      <c r="D521" s="65">
        <v>11.9</v>
      </c>
      <c r="E521" s="5" t="s">
        <v>342</v>
      </c>
      <c r="F521" s="40"/>
      <c r="H521" s="45">
        <f t="shared" si="7"/>
        <v>276024.08999999973</v>
      </c>
    </row>
    <row r="522" spans="1:8" x14ac:dyDescent="0.25">
      <c r="A522" s="43">
        <v>42675</v>
      </c>
      <c r="B522" s="44"/>
      <c r="C522" s="44"/>
      <c r="D522" s="65">
        <v>124</v>
      </c>
      <c r="E522" s="5" t="s">
        <v>743</v>
      </c>
      <c r="F522" s="40"/>
      <c r="H522" s="45">
        <f t="shared" si="7"/>
        <v>276148.08999999973</v>
      </c>
    </row>
    <row r="523" spans="1:8" x14ac:dyDescent="0.25">
      <c r="A523" s="43">
        <v>42677</v>
      </c>
      <c r="B523" s="44"/>
      <c r="C523" s="44"/>
      <c r="D523" s="65">
        <v>363.39</v>
      </c>
      <c r="E523" s="5" t="s">
        <v>490</v>
      </c>
      <c r="F523" s="40"/>
      <c r="H523" s="45">
        <f t="shared" si="7"/>
        <v>276511.47999999975</v>
      </c>
    </row>
    <row r="524" spans="1:8" x14ac:dyDescent="0.25">
      <c r="A524" s="43">
        <v>42678</v>
      </c>
      <c r="B524" s="44"/>
      <c r="C524" s="44"/>
      <c r="D524" s="65">
        <v>363.11</v>
      </c>
      <c r="E524" s="5" t="s">
        <v>490</v>
      </c>
      <c r="F524" s="40"/>
      <c r="H524" s="45">
        <f t="shared" si="7"/>
        <v>276874.58999999973</v>
      </c>
    </row>
    <row r="525" spans="1:8" x14ac:dyDescent="0.25">
      <c r="A525" s="43">
        <v>42681</v>
      </c>
      <c r="B525" s="44"/>
      <c r="C525" s="44"/>
      <c r="D525" s="65">
        <v>362.79</v>
      </c>
      <c r="E525" s="5" t="s">
        <v>490</v>
      </c>
      <c r="F525" s="40"/>
      <c r="H525" s="45">
        <f t="shared" si="7"/>
        <v>277237.37999999971</v>
      </c>
    </row>
    <row r="526" spans="1:8" x14ac:dyDescent="0.25">
      <c r="A526" s="43">
        <v>42681</v>
      </c>
      <c r="B526" s="44"/>
      <c r="C526" s="44"/>
      <c r="D526" s="65">
        <v>15.5</v>
      </c>
      <c r="E526" s="5" t="s">
        <v>658</v>
      </c>
      <c r="F526" s="40"/>
      <c r="H526" s="45">
        <f t="shared" ref="H526:H589" si="8">+H525+D526</f>
        <v>277252.87999999971</v>
      </c>
    </row>
    <row r="527" spans="1:8" x14ac:dyDescent="0.25">
      <c r="A527" s="43">
        <v>42681</v>
      </c>
      <c r="B527" s="44"/>
      <c r="C527" s="44"/>
      <c r="D527" s="65">
        <v>4415.33</v>
      </c>
      <c r="E527" s="5" t="s">
        <v>657</v>
      </c>
      <c r="F527" s="40"/>
      <c r="H527" s="45">
        <f t="shared" si="8"/>
        <v>281668.20999999973</v>
      </c>
    </row>
    <row r="528" spans="1:8" x14ac:dyDescent="0.25">
      <c r="A528" s="43">
        <v>42682</v>
      </c>
      <c r="B528" s="44"/>
      <c r="C528" s="44"/>
      <c r="D528" s="65">
        <v>363.69</v>
      </c>
      <c r="E528" s="5" t="s">
        <v>491</v>
      </c>
      <c r="F528" s="40"/>
      <c r="H528" s="45">
        <f t="shared" si="8"/>
        <v>282031.89999999973</v>
      </c>
    </row>
    <row r="529" spans="1:10" x14ac:dyDescent="0.25">
      <c r="A529" s="43">
        <v>42691</v>
      </c>
      <c r="B529" s="44"/>
      <c r="C529" s="44"/>
      <c r="D529" s="65">
        <v>59.9</v>
      </c>
      <c r="E529" s="5" t="s">
        <v>615</v>
      </c>
      <c r="F529" s="40"/>
      <c r="H529" s="45">
        <f t="shared" si="8"/>
        <v>282091.79999999976</v>
      </c>
    </row>
    <row r="530" spans="1:10" x14ac:dyDescent="0.25">
      <c r="A530" s="43">
        <v>42699</v>
      </c>
      <c r="B530" s="44"/>
      <c r="C530" s="44"/>
      <c r="D530" s="65">
        <v>11.9</v>
      </c>
      <c r="E530" s="5" t="s">
        <v>342</v>
      </c>
      <c r="F530" s="40"/>
      <c r="H530" s="45">
        <f t="shared" si="8"/>
        <v>282103.69999999978</v>
      </c>
    </row>
    <row r="531" spans="1:10" x14ac:dyDescent="0.25">
      <c r="A531" s="43">
        <v>42720</v>
      </c>
      <c r="B531" s="44"/>
      <c r="C531" s="44"/>
      <c r="D531" s="65">
        <v>20.149999999999999</v>
      </c>
      <c r="E531" s="5" t="s">
        <v>658</v>
      </c>
      <c r="F531" s="40"/>
      <c r="H531" s="45">
        <f t="shared" si="8"/>
        <v>282123.8499999998</v>
      </c>
    </row>
    <row r="532" spans="1:10" x14ac:dyDescent="0.25">
      <c r="A532" s="43">
        <v>42720</v>
      </c>
      <c r="B532" s="44"/>
      <c r="C532" s="44"/>
      <c r="D532" s="65">
        <v>14272.12</v>
      </c>
      <c r="E532" s="5" t="s">
        <v>717</v>
      </c>
      <c r="F532" s="40"/>
      <c r="H532" s="45">
        <f t="shared" si="8"/>
        <v>296395.9699999998</v>
      </c>
      <c r="J532" s="99">
        <v>1500000</v>
      </c>
    </row>
    <row r="533" spans="1:10" x14ac:dyDescent="0.25">
      <c r="A533" s="43">
        <v>42732</v>
      </c>
      <c r="B533" s="44"/>
      <c r="C533" s="44"/>
      <c r="D533" s="65">
        <v>20.9</v>
      </c>
      <c r="E533" s="5" t="s">
        <v>342</v>
      </c>
      <c r="F533" s="40"/>
      <c r="H533" s="45">
        <f t="shared" si="8"/>
        <v>296416.86999999982</v>
      </c>
      <c r="J533" s="99"/>
    </row>
    <row r="534" spans="1:10" x14ac:dyDescent="0.25">
      <c r="A534" s="43">
        <v>42979</v>
      </c>
      <c r="B534" s="44"/>
      <c r="C534" s="44"/>
      <c r="D534" s="65">
        <v>15.5</v>
      </c>
      <c r="E534" s="5" t="s">
        <v>658</v>
      </c>
      <c r="F534" s="40"/>
      <c r="H534" s="45">
        <f t="shared" si="8"/>
        <v>296432.36999999982</v>
      </c>
      <c r="J534" s="99"/>
    </row>
    <row r="535" spans="1:10" x14ac:dyDescent="0.25">
      <c r="A535" s="43">
        <v>42979</v>
      </c>
      <c r="B535" s="44"/>
      <c r="C535" s="44"/>
      <c r="D535" s="65">
        <v>2779.84</v>
      </c>
      <c r="E535" s="5" t="s">
        <v>634</v>
      </c>
      <c r="F535" s="40"/>
      <c r="H535" s="45">
        <f t="shared" si="8"/>
        <v>299212.20999999985</v>
      </c>
      <c r="J535" s="99"/>
    </row>
    <row r="536" spans="1:10" x14ac:dyDescent="0.25">
      <c r="A536" s="100" t="s">
        <v>755</v>
      </c>
      <c r="B536" s="44"/>
      <c r="C536" s="44"/>
      <c r="D536" s="65">
        <v>9</v>
      </c>
      <c r="E536" s="5" t="s">
        <v>758</v>
      </c>
      <c r="F536" s="40"/>
      <c r="H536" s="45">
        <f t="shared" si="8"/>
        <v>299221.20999999985</v>
      </c>
      <c r="J536" s="99"/>
    </row>
    <row r="537" spans="1:10" x14ac:dyDescent="0.25">
      <c r="A537" s="100" t="s">
        <v>756</v>
      </c>
      <c r="B537" s="44"/>
      <c r="C537" s="44"/>
      <c r="D537" s="65">
        <v>369.84</v>
      </c>
      <c r="E537" s="5" t="s">
        <v>634</v>
      </c>
      <c r="F537" s="40"/>
      <c r="H537" s="45">
        <f t="shared" si="8"/>
        <v>299591.04999999987</v>
      </c>
      <c r="J537" s="99"/>
    </row>
    <row r="538" spans="1:10" x14ac:dyDescent="0.25">
      <c r="A538" s="100" t="s">
        <v>763</v>
      </c>
      <c r="B538" s="44"/>
      <c r="C538" s="44"/>
      <c r="D538" s="65">
        <v>9</v>
      </c>
      <c r="E538" s="5" t="s">
        <v>758</v>
      </c>
      <c r="F538" s="40"/>
      <c r="H538" s="45">
        <f t="shared" si="8"/>
        <v>299600.04999999987</v>
      </c>
      <c r="J538" s="99"/>
    </row>
    <row r="539" spans="1:10" x14ac:dyDescent="0.25">
      <c r="A539" s="100">
        <v>42981</v>
      </c>
      <c r="B539" s="44"/>
      <c r="C539" s="44"/>
      <c r="D539" s="65">
        <v>735.08</v>
      </c>
      <c r="E539" s="5" t="s">
        <v>766</v>
      </c>
      <c r="F539" s="40"/>
      <c r="H539" s="45">
        <f t="shared" si="8"/>
        <v>300335.12999999989</v>
      </c>
      <c r="J539" s="99"/>
    </row>
    <row r="540" spans="1:10" x14ac:dyDescent="0.25">
      <c r="A540" s="100" t="s">
        <v>765</v>
      </c>
      <c r="B540" s="44"/>
      <c r="C540" s="44"/>
      <c r="D540" s="65">
        <v>232.62</v>
      </c>
      <c r="E540" s="5" t="s">
        <v>657</v>
      </c>
      <c r="F540" s="40"/>
      <c r="H540" s="45">
        <f t="shared" si="8"/>
        <v>300567.74999999988</v>
      </c>
      <c r="J540" s="99"/>
    </row>
    <row r="541" spans="1:10" x14ac:dyDescent="0.25">
      <c r="A541" s="100" t="s">
        <v>772</v>
      </c>
      <c r="B541" s="44"/>
      <c r="C541" s="44"/>
      <c r="D541" s="65">
        <v>15.5</v>
      </c>
      <c r="E541" s="5" t="s">
        <v>658</v>
      </c>
      <c r="F541" s="40"/>
      <c r="H541" s="45">
        <f t="shared" si="8"/>
        <v>300583.24999999988</v>
      </c>
      <c r="J541" s="99"/>
    </row>
    <row r="542" spans="1:10" x14ac:dyDescent="0.25">
      <c r="A542" s="100" t="s">
        <v>765</v>
      </c>
      <c r="B542" s="44"/>
      <c r="C542" s="44"/>
      <c r="D542" s="65">
        <v>59.85</v>
      </c>
      <c r="E542" s="5" t="s">
        <v>671</v>
      </c>
      <c r="F542" s="40"/>
      <c r="H542" s="45">
        <f t="shared" si="8"/>
        <v>300643.09999999986</v>
      </c>
      <c r="J542" s="99"/>
    </row>
    <row r="543" spans="1:10" x14ac:dyDescent="0.25">
      <c r="A543" s="100" t="s">
        <v>768</v>
      </c>
      <c r="B543" s="44"/>
      <c r="C543" s="44"/>
      <c r="D543" s="65">
        <v>13.1</v>
      </c>
      <c r="E543" s="5" t="s">
        <v>671</v>
      </c>
      <c r="F543" s="40"/>
      <c r="H543" s="45">
        <f t="shared" si="8"/>
        <v>300656.19999999984</v>
      </c>
      <c r="J543" s="99"/>
    </row>
    <row r="544" spans="1:10" x14ac:dyDescent="0.25">
      <c r="A544" s="100" t="s">
        <v>768</v>
      </c>
      <c r="B544" s="44"/>
      <c r="C544" s="44"/>
      <c r="D544" s="65">
        <v>7.5</v>
      </c>
      <c r="E544" s="5" t="s">
        <v>771</v>
      </c>
      <c r="F544" s="40"/>
      <c r="H544" s="45">
        <f t="shared" si="8"/>
        <v>300663.69999999984</v>
      </c>
      <c r="J544" s="99"/>
    </row>
    <row r="545" spans="1:10" x14ac:dyDescent="0.25">
      <c r="A545" s="100" t="s">
        <v>773</v>
      </c>
      <c r="B545" s="44"/>
      <c r="C545" s="44"/>
      <c r="D545" s="65">
        <v>25</v>
      </c>
      <c r="E545" s="5" t="s">
        <v>780</v>
      </c>
      <c r="F545" s="40"/>
      <c r="H545" s="45">
        <f t="shared" si="8"/>
        <v>300688.69999999984</v>
      </c>
      <c r="J545" s="99"/>
    </row>
    <row r="546" spans="1:10" x14ac:dyDescent="0.25">
      <c r="A546" s="100" t="s">
        <v>775</v>
      </c>
      <c r="B546" s="44"/>
      <c r="C546" s="44"/>
      <c r="D546" s="65">
        <v>242</v>
      </c>
      <c r="E546" s="5" t="s">
        <v>782</v>
      </c>
      <c r="F546" s="40"/>
      <c r="H546" s="45">
        <f t="shared" si="8"/>
        <v>300930.69999999984</v>
      </c>
      <c r="J546" s="99"/>
    </row>
    <row r="547" spans="1:10" x14ac:dyDescent="0.25">
      <c r="A547" s="100" t="s">
        <v>776</v>
      </c>
      <c r="B547" s="44"/>
      <c r="C547" s="44"/>
      <c r="D547" s="65">
        <v>11.25</v>
      </c>
      <c r="E547" s="5" t="s">
        <v>758</v>
      </c>
      <c r="F547" s="40"/>
      <c r="H547" s="45">
        <f t="shared" si="8"/>
        <v>300941.94999999984</v>
      </c>
    </row>
    <row r="548" spans="1:10" x14ac:dyDescent="0.25">
      <c r="A548" s="100">
        <v>43012</v>
      </c>
      <c r="B548" s="44"/>
      <c r="C548" s="44"/>
      <c r="D548" s="65">
        <v>14814.81</v>
      </c>
      <c r="E548" s="5" t="s">
        <v>717</v>
      </c>
      <c r="F548" s="40"/>
      <c r="H548" s="45">
        <f t="shared" si="8"/>
        <v>315756.75999999983</v>
      </c>
      <c r="J548" s="99">
        <v>1600000</v>
      </c>
    </row>
    <row r="549" spans="1:10" x14ac:dyDescent="0.25">
      <c r="A549" s="100">
        <v>43012</v>
      </c>
      <c r="B549" s="44"/>
      <c r="C549" s="44"/>
      <c r="D549" s="65">
        <v>20.7</v>
      </c>
      <c r="E549" s="5" t="s">
        <v>658</v>
      </c>
      <c r="F549" s="40"/>
      <c r="H549" s="45">
        <f t="shared" si="8"/>
        <v>315777.45999999985</v>
      </c>
    </row>
    <row r="550" spans="1:10" x14ac:dyDescent="0.25">
      <c r="A550" s="100" t="s">
        <v>798</v>
      </c>
      <c r="B550" s="44"/>
      <c r="C550" s="44"/>
      <c r="D550" s="65">
        <v>756</v>
      </c>
      <c r="E550" s="5" t="s">
        <v>797</v>
      </c>
      <c r="F550" s="40"/>
      <c r="H550" s="45">
        <f t="shared" si="8"/>
        <v>316533.45999999985</v>
      </c>
    </row>
    <row r="551" spans="1:10" x14ac:dyDescent="0.25">
      <c r="A551" s="100" t="s">
        <v>795</v>
      </c>
      <c r="B551" s="44"/>
      <c r="C551" s="44"/>
      <c r="D551" s="65">
        <v>9</v>
      </c>
      <c r="E551" s="5" t="s">
        <v>758</v>
      </c>
      <c r="F551" s="40"/>
      <c r="H551" s="45">
        <f t="shared" si="8"/>
        <v>316542.45999999985</v>
      </c>
    </row>
    <row r="552" spans="1:10" x14ac:dyDescent="0.25">
      <c r="A552" s="100" t="s">
        <v>805</v>
      </c>
      <c r="B552" s="44"/>
      <c r="C552" s="44"/>
      <c r="D552" s="65">
        <v>9</v>
      </c>
      <c r="E552" s="5" t="s">
        <v>758</v>
      </c>
      <c r="F552" s="40"/>
      <c r="H552" s="45">
        <f t="shared" si="8"/>
        <v>316551.45999999985</v>
      </c>
    </row>
    <row r="553" spans="1:10" x14ac:dyDescent="0.25">
      <c r="A553" s="100">
        <v>42894</v>
      </c>
      <c r="B553" s="44"/>
      <c r="C553" s="44"/>
      <c r="D553" s="65">
        <v>568.95000000000005</v>
      </c>
      <c r="E553" s="5" t="s">
        <v>812</v>
      </c>
      <c r="F553" s="40"/>
      <c r="H553" s="45">
        <f t="shared" si="8"/>
        <v>317120.40999999986</v>
      </c>
    </row>
    <row r="554" spans="1:10" x14ac:dyDescent="0.25">
      <c r="A554" s="100">
        <v>42915</v>
      </c>
      <c r="B554" s="44"/>
      <c r="C554" s="44"/>
      <c r="D554" s="65">
        <v>9</v>
      </c>
      <c r="E554" s="5" t="s">
        <v>758</v>
      </c>
      <c r="F554" s="40"/>
      <c r="H554" s="45">
        <f t="shared" si="8"/>
        <v>317129.40999999986</v>
      </c>
    </row>
    <row r="555" spans="1:10" x14ac:dyDescent="0.25">
      <c r="A555" s="100">
        <v>42923</v>
      </c>
      <c r="B555" s="44"/>
      <c r="C555" s="44"/>
      <c r="D555" s="65">
        <v>53.99</v>
      </c>
      <c r="E555" s="5" t="s">
        <v>813</v>
      </c>
      <c r="F555" s="40"/>
      <c r="H555" s="45">
        <f t="shared" si="8"/>
        <v>317183.39999999985</v>
      </c>
    </row>
    <row r="556" spans="1:10" x14ac:dyDescent="0.25">
      <c r="A556" s="100">
        <v>42947</v>
      </c>
      <c r="B556" s="44"/>
      <c r="C556" s="44"/>
      <c r="D556" s="65">
        <v>9</v>
      </c>
      <c r="E556" s="5" t="s">
        <v>758</v>
      </c>
      <c r="F556" s="40"/>
      <c r="H556" s="45">
        <f t="shared" si="8"/>
        <v>317192.39999999985</v>
      </c>
    </row>
    <row r="557" spans="1:10" x14ac:dyDescent="0.25">
      <c r="A557" s="100">
        <v>43343</v>
      </c>
      <c r="B557" s="44"/>
      <c r="C557" s="44"/>
      <c r="D557" s="65">
        <v>9</v>
      </c>
      <c r="E557" s="5" t="s">
        <v>758</v>
      </c>
      <c r="F557" s="40"/>
      <c r="H557" s="45">
        <f t="shared" si="8"/>
        <v>317201.39999999985</v>
      </c>
    </row>
    <row r="558" spans="1:10" x14ac:dyDescent="0.25">
      <c r="A558" s="100">
        <v>43005</v>
      </c>
      <c r="B558" s="44"/>
      <c r="C558" s="44"/>
      <c r="D558" s="65">
        <v>264.98</v>
      </c>
      <c r="E558" s="5" t="s">
        <v>818</v>
      </c>
      <c r="F558" s="40"/>
      <c r="H558" s="45">
        <f t="shared" si="8"/>
        <v>317466.37999999983</v>
      </c>
    </row>
    <row r="559" spans="1:10" x14ac:dyDescent="0.25">
      <c r="A559" s="43">
        <v>43007</v>
      </c>
      <c r="B559" s="44"/>
      <c r="C559" s="44"/>
      <c r="D559" s="65">
        <v>9</v>
      </c>
      <c r="E559" s="5" t="s">
        <v>758</v>
      </c>
      <c r="F559" s="40"/>
      <c r="H559" s="45">
        <f t="shared" si="8"/>
        <v>317475.37999999983</v>
      </c>
    </row>
    <row r="560" spans="1:10" x14ac:dyDescent="0.25">
      <c r="A560" s="43">
        <v>43008</v>
      </c>
      <c r="B560" s="44"/>
      <c r="C560" s="44"/>
      <c r="D560" s="65">
        <v>67.64</v>
      </c>
      <c r="E560" s="5" t="s">
        <v>368</v>
      </c>
      <c r="F560" s="40"/>
      <c r="H560" s="45">
        <f t="shared" si="8"/>
        <v>317543.01999999984</v>
      </c>
    </row>
    <row r="561" spans="1:8" x14ac:dyDescent="0.25">
      <c r="A561" s="43">
        <v>43016</v>
      </c>
      <c r="B561" s="44"/>
      <c r="C561" s="44"/>
      <c r="D561" s="65">
        <v>31.98</v>
      </c>
      <c r="E561" s="5" t="s">
        <v>813</v>
      </c>
      <c r="F561" s="40"/>
      <c r="H561" s="45">
        <f t="shared" si="8"/>
        <v>317574.99999999983</v>
      </c>
    </row>
    <row r="562" spans="1:8" x14ac:dyDescent="0.25">
      <c r="A562" s="43">
        <v>43033</v>
      </c>
      <c r="B562" s="44"/>
      <c r="C562" s="44"/>
      <c r="D562" s="65">
        <v>59.9</v>
      </c>
      <c r="E562" s="5" t="s">
        <v>615</v>
      </c>
      <c r="F562" s="40"/>
      <c r="H562" s="45">
        <f t="shared" si="8"/>
        <v>317634.89999999985</v>
      </c>
    </row>
    <row r="563" spans="1:8" x14ac:dyDescent="0.25">
      <c r="A563" s="43">
        <v>43038</v>
      </c>
      <c r="B563" s="44"/>
      <c r="C563" s="44"/>
      <c r="D563" s="65">
        <v>9</v>
      </c>
      <c r="E563" s="5" t="s">
        <v>758</v>
      </c>
      <c r="F563" s="40"/>
      <c r="H563" s="45">
        <f t="shared" si="8"/>
        <v>317643.89999999985</v>
      </c>
    </row>
    <row r="564" spans="1:8" x14ac:dyDescent="0.25">
      <c r="A564" s="43">
        <v>43038</v>
      </c>
      <c r="B564" s="44"/>
      <c r="C564" s="44"/>
      <c r="D564" s="65">
        <v>0</v>
      </c>
      <c r="E564" s="5" t="s">
        <v>821</v>
      </c>
      <c r="F564" s="40"/>
      <c r="H564" s="45">
        <f t="shared" si="8"/>
        <v>317643.89999999985</v>
      </c>
    </row>
    <row r="565" spans="1:8" x14ac:dyDescent="0.25">
      <c r="A565" s="43">
        <v>43055</v>
      </c>
      <c r="B565" s="44"/>
      <c r="C565" s="44"/>
      <c r="D565" s="65">
        <v>64.900000000000006</v>
      </c>
      <c r="E565" s="5" t="s">
        <v>823</v>
      </c>
      <c r="F565" s="40"/>
      <c r="H565" s="45">
        <f t="shared" si="8"/>
        <v>317708.79999999987</v>
      </c>
    </row>
    <row r="566" spans="1:8" x14ac:dyDescent="0.25">
      <c r="A566" s="43">
        <v>43068</v>
      </c>
      <c r="B566" s="44"/>
      <c r="C566" s="44"/>
      <c r="D566" s="65">
        <v>9</v>
      </c>
      <c r="E566" s="5" t="s">
        <v>758</v>
      </c>
      <c r="F566" s="40"/>
      <c r="H566" s="45">
        <f t="shared" si="8"/>
        <v>317717.79999999987</v>
      </c>
    </row>
    <row r="567" spans="1:8" x14ac:dyDescent="0.25">
      <c r="A567" s="43">
        <v>43097</v>
      </c>
      <c r="B567" s="44"/>
      <c r="C567" s="44"/>
      <c r="D567" s="65">
        <v>9</v>
      </c>
      <c r="E567" s="5" t="s">
        <v>758</v>
      </c>
      <c r="F567" s="40"/>
      <c r="H567" s="45">
        <f t="shared" si="8"/>
        <v>317726.79999999987</v>
      </c>
    </row>
    <row r="568" spans="1:8" x14ac:dyDescent="0.25">
      <c r="A568" s="43">
        <v>43129</v>
      </c>
      <c r="B568" s="44"/>
      <c r="C568" s="44"/>
      <c r="D568" s="65">
        <v>9</v>
      </c>
      <c r="E568" s="5" t="s">
        <v>758</v>
      </c>
      <c r="F568" s="40"/>
      <c r="H568" s="45">
        <f t="shared" si="8"/>
        <v>317735.79999999987</v>
      </c>
    </row>
    <row r="569" spans="1:8" x14ac:dyDescent="0.25">
      <c r="A569" s="43">
        <v>43131</v>
      </c>
      <c r="B569" s="44"/>
      <c r="C569" s="44"/>
      <c r="D569" s="65">
        <v>11961.72</v>
      </c>
      <c r="E569" s="5" t="s">
        <v>717</v>
      </c>
      <c r="F569" s="40"/>
      <c r="H569" s="45">
        <f t="shared" si="8"/>
        <v>329697.51999999984</v>
      </c>
    </row>
    <row r="570" spans="1:8" x14ac:dyDescent="0.25">
      <c r="A570" s="43">
        <v>43131</v>
      </c>
      <c r="B570" s="44"/>
      <c r="C570" s="44"/>
      <c r="D570" s="65">
        <v>19</v>
      </c>
      <c r="E570" s="5" t="s">
        <v>18</v>
      </c>
      <c r="F570" s="40"/>
      <c r="H570" s="45">
        <f t="shared" si="8"/>
        <v>329716.51999999984</v>
      </c>
    </row>
    <row r="571" spans="1:8" x14ac:dyDescent="0.25">
      <c r="A571" s="43">
        <v>43159</v>
      </c>
      <c r="B571" s="44"/>
      <c r="C571" s="44"/>
      <c r="D571" s="65">
        <v>9</v>
      </c>
      <c r="E571" s="5" t="s">
        <v>758</v>
      </c>
      <c r="F571" s="40"/>
      <c r="H571" s="45">
        <f t="shared" si="8"/>
        <v>329725.51999999984</v>
      </c>
    </row>
    <row r="572" spans="1:8" x14ac:dyDescent="0.25">
      <c r="A572" s="43">
        <v>43187</v>
      </c>
      <c r="B572" s="44"/>
      <c r="C572" s="44"/>
      <c r="D572" s="65">
        <v>9</v>
      </c>
      <c r="E572" s="5" t="s">
        <v>758</v>
      </c>
      <c r="F572" s="40"/>
      <c r="H572" s="45">
        <f t="shared" si="8"/>
        <v>329734.51999999984</v>
      </c>
    </row>
    <row r="573" spans="1:8" x14ac:dyDescent="0.25">
      <c r="A573" s="43">
        <v>43193</v>
      </c>
      <c r="B573" s="44"/>
      <c r="C573" s="44"/>
      <c r="D573" s="65">
        <v>12237.9</v>
      </c>
      <c r="E573" s="5" t="s">
        <v>717</v>
      </c>
      <c r="F573" s="40"/>
      <c r="H573" s="45">
        <f t="shared" si="8"/>
        <v>341972.41999999987</v>
      </c>
    </row>
    <row r="574" spans="1:8" x14ac:dyDescent="0.25">
      <c r="A574" s="43">
        <v>43193</v>
      </c>
      <c r="B574" s="44"/>
      <c r="C574" s="44"/>
      <c r="D574" s="65">
        <v>19</v>
      </c>
      <c r="E574" s="5" t="s">
        <v>18</v>
      </c>
      <c r="F574" s="40"/>
      <c r="H574" s="45">
        <f t="shared" si="8"/>
        <v>341991.41999999987</v>
      </c>
    </row>
    <row r="575" spans="1:8" x14ac:dyDescent="0.25">
      <c r="A575" s="43">
        <v>43216</v>
      </c>
      <c r="B575" s="44"/>
      <c r="C575" s="44"/>
      <c r="D575" s="65">
        <v>9</v>
      </c>
      <c r="E575" s="5" t="s">
        <v>758</v>
      </c>
      <c r="F575" s="40"/>
      <c r="H575" s="45">
        <f t="shared" si="8"/>
        <v>342000.41999999987</v>
      </c>
    </row>
    <row r="576" spans="1:8" x14ac:dyDescent="0.25">
      <c r="A576" s="43">
        <v>43242</v>
      </c>
      <c r="B576" s="44"/>
      <c r="C576" s="44"/>
      <c r="D576" s="65">
        <v>9</v>
      </c>
      <c r="E576" s="5" t="s">
        <v>758</v>
      </c>
      <c r="F576" s="40"/>
      <c r="H576" s="45">
        <f t="shared" si="8"/>
        <v>342009.41999999987</v>
      </c>
    </row>
    <row r="577" spans="1:8" x14ac:dyDescent="0.25">
      <c r="A577" s="43">
        <v>43243</v>
      </c>
      <c r="B577" s="44"/>
      <c r="C577" s="44"/>
      <c r="D577" s="65">
        <v>175</v>
      </c>
      <c r="E577" s="5" t="s">
        <v>797</v>
      </c>
      <c r="F577" s="40"/>
      <c r="H577" s="45">
        <f t="shared" si="8"/>
        <v>342184.41999999987</v>
      </c>
    </row>
    <row r="578" spans="1:8" x14ac:dyDescent="0.25">
      <c r="A578" s="43">
        <v>43271</v>
      </c>
      <c r="B578" s="44"/>
      <c r="C578" s="44"/>
      <c r="D578" s="65">
        <v>9</v>
      </c>
      <c r="E578" s="5" t="s">
        <v>758</v>
      </c>
      <c r="F578" s="40"/>
      <c r="H578" s="45">
        <f t="shared" si="8"/>
        <v>342193.41999999987</v>
      </c>
    </row>
    <row r="579" spans="1:8" x14ac:dyDescent="0.25">
      <c r="A579" s="43">
        <v>43301</v>
      </c>
      <c r="B579" s="44"/>
      <c r="C579" s="44"/>
      <c r="D579" s="65">
        <v>9</v>
      </c>
      <c r="E579" s="5" t="s">
        <v>758</v>
      </c>
      <c r="F579" s="40"/>
      <c r="H579" s="45">
        <f t="shared" si="8"/>
        <v>342202.41999999987</v>
      </c>
    </row>
    <row r="580" spans="1:8" x14ac:dyDescent="0.25">
      <c r="A580" s="43">
        <v>43320</v>
      </c>
      <c r="B580" s="44"/>
      <c r="C580" s="44"/>
      <c r="D580" s="65">
        <v>99</v>
      </c>
      <c r="E580" s="5" t="s">
        <v>923</v>
      </c>
      <c r="F580" s="40"/>
      <c r="H580" s="45">
        <f t="shared" si="8"/>
        <v>342301.41999999987</v>
      </c>
    </row>
    <row r="581" spans="1:8" x14ac:dyDescent="0.25">
      <c r="A581" s="43">
        <v>43332</v>
      </c>
      <c r="B581" s="44"/>
      <c r="C581" s="44"/>
      <c r="D581" s="65">
        <v>9</v>
      </c>
      <c r="E581" s="5" t="s">
        <v>641</v>
      </c>
      <c r="F581" s="40"/>
      <c r="H581" s="45">
        <f t="shared" si="8"/>
        <v>342310.41999999987</v>
      </c>
    </row>
    <row r="582" spans="1:8" x14ac:dyDescent="0.25">
      <c r="A582" s="43">
        <v>43361</v>
      </c>
      <c r="B582" s="44"/>
      <c r="C582" s="44"/>
      <c r="D582" s="65">
        <v>9</v>
      </c>
      <c r="E582" s="5" t="s">
        <v>641</v>
      </c>
      <c r="F582" s="40"/>
      <c r="H582" s="45">
        <f t="shared" si="8"/>
        <v>342319.41999999987</v>
      </c>
    </row>
    <row r="583" spans="1:8" x14ac:dyDescent="0.25">
      <c r="A583" s="43">
        <v>43374</v>
      </c>
      <c r="B583" s="44"/>
      <c r="C583" s="44"/>
      <c r="D583" s="65">
        <v>67.64</v>
      </c>
      <c r="E583" s="5" t="s">
        <v>368</v>
      </c>
      <c r="F583" s="40"/>
      <c r="H583" s="45">
        <f t="shared" si="8"/>
        <v>342387.05999999988</v>
      </c>
    </row>
    <row r="584" spans="1:8" x14ac:dyDescent="0.25">
      <c r="A584" s="43">
        <v>43374</v>
      </c>
      <c r="B584" s="44"/>
      <c r="C584" s="44"/>
      <c r="D584" s="65">
        <v>26.45</v>
      </c>
      <c r="E584" s="5" t="s">
        <v>925</v>
      </c>
      <c r="F584" s="40"/>
      <c r="H584" s="45">
        <f t="shared" si="8"/>
        <v>342413.50999999989</v>
      </c>
    </row>
    <row r="585" spans="1:8" x14ac:dyDescent="0.25">
      <c r="A585" s="43">
        <v>43376</v>
      </c>
      <c r="B585" s="44"/>
      <c r="C585" s="44"/>
      <c r="D585" s="65">
        <v>29.45</v>
      </c>
      <c r="E585" s="5" t="s">
        <v>926</v>
      </c>
      <c r="F585" s="40"/>
      <c r="H585" s="45">
        <f t="shared" si="8"/>
        <v>342442.9599999999</v>
      </c>
    </row>
    <row r="586" spans="1:8" x14ac:dyDescent="0.25">
      <c r="A586" s="43">
        <v>43389</v>
      </c>
      <c r="B586" s="44"/>
      <c r="C586" s="44"/>
      <c r="D586" s="65">
        <v>15</v>
      </c>
      <c r="E586" s="5" t="s">
        <v>928</v>
      </c>
      <c r="F586" s="40"/>
      <c r="H586" s="45">
        <f t="shared" si="8"/>
        <v>342457.9599999999</v>
      </c>
    </row>
    <row r="587" spans="1:8" x14ac:dyDescent="0.25">
      <c r="A587" s="43">
        <v>43390</v>
      </c>
      <c r="B587" s="44"/>
      <c r="C587" s="44"/>
      <c r="D587" s="65">
        <v>9</v>
      </c>
      <c r="E587" s="5" t="s">
        <v>758</v>
      </c>
      <c r="F587" s="40"/>
      <c r="H587" s="45">
        <f t="shared" si="8"/>
        <v>342466.9599999999</v>
      </c>
    </row>
    <row r="588" spans="1:8" x14ac:dyDescent="0.25">
      <c r="A588" s="43">
        <v>43397</v>
      </c>
      <c r="B588" s="44"/>
      <c r="C588" s="44"/>
      <c r="D588" s="65">
        <v>58.79</v>
      </c>
      <c r="E588" s="5" t="s">
        <v>930</v>
      </c>
      <c r="F588" s="40"/>
      <c r="H588" s="45">
        <f t="shared" si="8"/>
        <v>342525.74999999988</v>
      </c>
    </row>
    <row r="589" spans="1:8" x14ac:dyDescent="0.25">
      <c r="A589" s="43">
        <v>43410</v>
      </c>
      <c r="B589" s="44"/>
      <c r="C589" s="44"/>
      <c r="D589" s="65">
        <v>54.45</v>
      </c>
      <c r="E589" s="5" t="s">
        <v>368</v>
      </c>
      <c r="F589" s="40"/>
      <c r="H589" s="45">
        <f t="shared" si="8"/>
        <v>342580.1999999999</v>
      </c>
    </row>
    <row r="590" spans="1:8" x14ac:dyDescent="0.25">
      <c r="A590" s="43">
        <v>43423</v>
      </c>
      <c r="B590" s="44"/>
      <c r="C590" s="44"/>
      <c r="D590" s="65">
        <v>9</v>
      </c>
      <c r="E590" s="5" t="s">
        <v>758</v>
      </c>
      <c r="F590" s="40"/>
      <c r="H590" s="45">
        <f t="shared" ref="H590:H651" si="9">+H589+D590</f>
        <v>342589.1999999999</v>
      </c>
    </row>
    <row r="591" spans="1:8" x14ac:dyDescent="0.25">
      <c r="A591" s="43">
        <v>43424</v>
      </c>
      <c r="B591" s="44"/>
      <c r="C591" s="44"/>
      <c r="D591" s="65">
        <v>19.95</v>
      </c>
      <c r="E591" s="5" t="s">
        <v>925</v>
      </c>
      <c r="F591" s="40"/>
      <c r="H591" s="45">
        <f t="shared" si="9"/>
        <v>342609.14999999991</v>
      </c>
    </row>
    <row r="592" spans="1:8" x14ac:dyDescent="0.25">
      <c r="A592" s="43">
        <v>43440</v>
      </c>
      <c r="B592" s="44"/>
      <c r="C592" s="44"/>
      <c r="D592" s="65">
        <v>5.45</v>
      </c>
      <c r="E592" s="5" t="s">
        <v>933</v>
      </c>
      <c r="F592" s="40"/>
      <c r="H592" s="45">
        <f t="shared" si="9"/>
        <v>342614.59999999992</v>
      </c>
    </row>
    <row r="593" spans="1:10" x14ac:dyDescent="0.25">
      <c r="A593" s="43">
        <v>43452</v>
      </c>
      <c r="B593" s="44"/>
      <c r="C593" s="44"/>
      <c r="D593" s="65">
        <v>9</v>
      </c>
      <c r="E593" s="5" t="s">
        <v>758</v>
      </c>
      <c r="F593" s="40"/>
      <c r="H593" s="45">
        <f t="shared" si="9"/>
        <v>342623.59999999992</v>
      </c>
      <c r="J593" s="17">
        <f>SUM(D568:D593)</f>
        <v>24896.800000000003</v>
      </c>
    </row>
    <row r="594" spans="1:10" x14ac:dyDescent="0.25">
      <c r="A594" s="43"/>
      <c r="B594" s="44"/>
      <c r="C594" s="44"/>
      <c r="D594" s="65"/>
      <c r="E594" s="5"/>
      <c r="F594" s="40"/>
      <c r="H594" s="45"/>
    </row>
    <row r="595" spans="1:10" x14ac:dyDescent="0.25">
      <c r="A595" s="43">
        <v>43483</v>
      </c>
      <c r="B595" s="44"/>
      <c r="C595" s="44"/>
      <c r="D595" s="65">
        <v>8742.7900000000009</v>
      </c>
      <c r="E595" s="5" t="s">
        <v>717</v>
      </c>
      <c r="F595" s="40"/>
      <c r="H595" s="45">
        <f>+H593+D595</f>
        <v>351366.3899999999</v>
      </c>
    </row>
    <row r="596" spans="1:10" x14ac:dyDescent="0.25">
      <c r="A596" s="43">
        <v>43515</v>
      </c>
      <c r="B596" s="44"/>
      <c r="C596" s="44"/>
      <c r="D596" s="65">
        <v>19</v>
      </c>
      <c r="E596" s="5" t="s">
        <v>18</v>
      </c>
      <c r="F596" s="40"/>
      <c r="H596" s="45">
        <f t="shared" si="9"/>
        <v>351385.3899999999</v>
      </c>
    </row>
    <row r="597" spans="1:10" x14ac:dyDescent="0.25">
      <c r="A597" s="43">
        <v>43486</v>
      </c>
      <c r="B597" s="44"/>
      <c r="C597" s="44"/>
      <c r="D597" s="65">
        <v>9</v>
      </c>
      <c r="E597" s="5" t="s">
        <v>758</v>
      </c>
      <c r="F597" s="40"/>
      <c r="H597" s="45">
        <f t="shared" si="9"/>
        <v>351394.3899999999</v>
      </c>
    </row>
    <row r="598" spans="1:10" x14ac:dyDescent="0.25">
      <c r="A598" s="43">
        <v>43488</v>
      </c>
      <c r="B598" s="44"/>
      <c r="C598" s="44"/>
      <c r="D598" s="65">
        <v>59.82</v>
      </c>
      <c r="E598" s="5" t="s">
        <v>615</v>
      </c>
      <c r="F598" s="40"/>
      <c r="H598" s="45">
        <f t="shared" si="9"/>
        <v>351454.2099999999</v>
      </c>
    </row>
    <row r="599" spans="1:10" x14ac:dyDescent="0.25">
      <c r="A599" s="43">
        <v>43515</v>
      </c>
      <c r="B599" s="44"/>
      <c r="C599" s="44"/>
      <c r="D599" s="65">
        <v>9</v>
      </c>
      <c r="E599" s="5" t="s">
        <v>758</v>
      </c>
      <c r="F599" s="40"/>
      <c r="H599" s="45">
        <f t="shared" si="9"/>
        <v>351463.2099999999</v>
      </c>
    </row>
    <row r="600" spans="1:10" x14ac:dyDescent="0.25">
      <c r="A600" s="43">
        <v>43516</v>
      </c>
      <c r="B600" s="44"/>
      <c r="C600" s="44"/>
      <c r="D600" s="65">
        <v>64.959999999999994</v>
      </c>
      <c r="E600" s="5" t="s">
        <v>942</v>
      </c>
      <c r="F600" s="40"/>
      <c r="H600" s="45">
        <f t="shared" si="9"/>
        <v>351528.16999999993</v>
      </c>
    </row>
    <row r="601" spans="1:10" x14ac:dyDescent="0.25">
      <c r="A601" s="43">
        <v>43518</v>
      </c>
      <c r="B601" s="44"/>
      <c r="C601" s="44"/>
      <c r="D601" s="65">
        <v>9.99</v>
      </c>
      <c r="E601" s="5" t="s">
        <v>923</v>
      </c>
      <c r="F601" s="40"/>
      <c r="H601" s="45">
        <f t="shared" si="9"/>
        <v>351538.15999999992</v>
      </c>
    </row>
    <row r="602" spans="1:10" x14ac:dyDescent="0.25">
      <c r="A602" s="43">
        <v>43535</v>
      </c>
      <c r="B602" s="44"/>
      <c r="C602" s="44"/>
      <c r="D602" s="65">
        <v>25</v>
      </c>
      <c r="E602" s="5" t="s">
        <v>944</v>
      </c>
      <c r="F602" s="40"/>
      <c r="H602" s="45">
        <f t="shared" si="9"/>
        <v>351563.15999999992</v>
      </c>
    </row>
    <row r="603" spans="1:10" x14ac:dyDescent="0.25">
      <c r="A603" s="43">
        <v>43535</v>
      </c>
      <c r="B603" s="44"/>
      <c r="C603" s="44"/>
      <c r="D603" s="65">
        <v>32.99</v>
      </c>
      <c r="E603" s="5" t="s">
        <v>945</v>
      </c>
      <c r="F603" s="40"/>
      <c r="H603" s="45">
        <f t="shared" si="9"/>
        <v>351596.14999999991</v>
      </c>
    </row>
    <row r="604" spans="1:10" x14ac:dyDescent="0.25">
      <c r="A604" s="43">
        <v>43537</v>
      </c>
      <c r="B604" s="44"/>
      <c r="C604" s="44"/>
      <c r="D604" s="65">
        <v>64.8</v>
      </c>
      <c r="E604" s="5" t="s">
        <v>273</v>
      </c>
      <c r="F604" s="40"/>
      <c r="H604" s="45">
        <f t="shared" si="9"/>
        <v>351660.9499999999</v>
      </c>
    </row>
    <row r="605" spans="1:10" x14ac:dyDescent="0.25">
      <c r="A605" s="43">
        <v>43542</v>
      </c>
      <c r="B605" s="44"/>
      <c r="C605" s="44"/>
      <c r="D605" s="65">
        <v>9</v>
      </c>
      <c r="E605" s="5" t="s">
        <v>758</v>
      </c>
      <c r="F605" s="40"/>
      <c r="H605" s="45">
        <f t="shared" si="9"/>
        <v>351669.9499999999</v>
      </c>
    </row>
    <row r="606" spans="1:10" x14ac:dyDescent="0.25">
      <c r="A606" s="43">
        <v>43561</v>
      </c>
      <c r="B606" s="44"/>
      <c r="C606" s="44"/>
      <c r="D606" s="65">
        <v>612.5</v>
      </c>
      <c r="E606" s="5" t="s">
        <v>947</v>
      </c>
      <c r="F606" s="40"/>
      <c r="H606" s="45">
        <f t="shared" si="9"/>
        <v>352282.4499999999</v>
      </c>
    </row>
    <row r="607" spans="1:10" x14ac:dyDescent="0.25">
      <c r="A607" s="43">
        <v>43572</v>
      </c>
      <c r="B607" s="44"/>
      <c r="C607" s="44"/>
      <c r="D607" s="65">
        <v>9</v>
      </c>
      <c r="E607" s="5" t="s">
        <v>758</v>
      </c>
      <c r="F607" s="40"/>
      <c r="H607" s="45">
        <f t="shared" si="9"/>
        <v>352291.4499999999</v>
      </c>
    </row>
    <row r="608" spans="1:10" x14ac:dyDescent="0.25">
      <c r="A608" s="43">
        <v>43598</v>
      </c>
      <c r="B608" s="44"/>
      <c r="C608" s="44"/>
      <c r="D608" s="65">
        <v>13407.22</v>
      </c>
      <c r="E608" s="5" t="s">
        <v>717</v>
      </c>
      <c r="F608" s="40"/>
      <c r="H608" s="45">
        <f t="shared" si="9"/>
        <v>365698.66999999987</v>
      </c>
    </row>
    <row r="609" spans="1:8" x14ac:dyDescent="0.25">
      <c r="A609" s="43">
        <v>43598</v>
      </c>
      <c r="B609" s="44"/>
      <c r="C609" s="44"/>
      <c r="D609" s="65">
        <v>19</v>
      </c>
      <c r="E609" s="5" t="s">
        <v>18</v>
      </c>
      <c r="F609" s="40"/>
      <c r="H609" s="45">
        <f t="shared" si="9"/>
        <v>365717.66999999987</v>
      </c>
    </row>
    <row r="610" spans="1:8" x14ac:dyDescent="0.25">
      <c r="A610" s="43">
        <v>43605</v>
      </c>
      <c r="B610" s="44"/>
      <c r="C610" s="44"/>
      <c r="D610" s="65">
        <v>9</v>
      </c>
      <c r="E610" s="5" t="s">
        <v>758</v>
      </c>
      <c r="F610" s="40"/>
      <c r="H610" s="45">
        <f t="shared" si="9"/>
        <v>365726.66999999987</v>
      </c>
    </row>
    <row r="611" spans="1:8" x14ac:dyDescent="0.25">
      <c r="A611" s="43">
        <v>43636</v>
      </c>
      <c r="B611" s="44"/>
      <c r="C611" s="44"/>
      <c r="D611" s="65">
        <v>9</v>
      </c>
      <c r="E611" s="5" t="s">
        <v>758</v>
      </c>
      <c r="F611" s="40"/>
      <c r="H611" s="45">
        <f t="shared" si="9"/>
        <v>365735.66999999987</v>
      </c>
    </row>
    <row r="612" spans="1:8" x14ac:dyDescent="0.25">
      <c r="A612" s="43">
        <v>43665</v>
      </c>
      <c r="B612" s="44"/>
      <c r="C612" s="44"/>
      <c r="D612" s="65">
        <v>9</v>
      </c>
      <c r="E612" s="5" t="s">
        <v>758</v>
      </c>
      <c r="F612" s="40"/>
      <c r="H612" s="45">
        <f t="shared" si="9"/>
        <v>365744.66999999987</v>
      </c>
    </row>
    <row r="613" spans="1:8" x14ac:dyDescent="0.25">
      <c r="A613" s="43">
        <v>43685</v>
      </c>
      <c r="B613" s="44"/>
      <c r="C613" s="44"/>
      <c r="D613" s="65">
        <v>99</v>
      </c>
      <c r="E613" s="5" t="s">
        <v>959</v>
      </c>
      <c r="F613" s="40"/>
      <c r="H613" s="45">
        <f t="shared" si="9"/>
        <v>365843.66999999987</v>
      </c>
    </row>
    <row r="614" spans="1:8" x14ac:dyDescent="0.25">
      <c r="A614" s="43">
        <v>43693</v>
      </c>
      <c r="B614" s="44"/>
      <c r="C614" s="44"/>
      <c r="D614" s="65">
        <v>9</v>
      </c>
      <c r="E614" s="5" t="s">
        <v>758</v>
      </c>
      <c r="F614" s="40"/>
      <c r="H614" s="45">
        <f t="shared" si="9"/>
        <v>365852.66999999987</v>
      </c>
    </row>
    <row r="615" spans="1:8" x14ac:dyDescent="0.25">
      <c r="A615" s="43">
        <v>43704</v>
      </c>
      <c r="B615" s="44"/>
      <c r="C615" s="44"/>
      <c r="D615" s="65">
        <v>169</v>
      </c>
      <c r="E615" s="5" t="s">
        <v>963</v>
      </c>
      <c r="F615" s="40"/>
      <c r="H615" s="45">
        <f t="shared" si="9"/>
        <v>366021.66999999987</v>
      </c>
    </row>
    <row r="616" spans="1:8" x14ac:dyDescent="0.25">
      <c r="A616" s="43">
        <v>43724</v>
      </c>
      <c r="B616" s="44"/>
      <c r="C616" s="44"/>
      <c r="D616" s="65">
        <v>21</v>
      </c>
      <c r="E616" s="5" t="s">
        <v>967</v>
      </c>
      <c r="F616" s="40"/>
      <c r="H616" s="45">
        <f t="shared" si="9"/>
        <v>366042.66999999987</v>
      </c>
    </row>
    <row r="617" spans="1:8" x14ac:dyDescent="0.25">
      <c r="A617" s="43">
        <v>43725</v>
      </c>
      <c r="B617" s="44"/>
      <c r="C617" s="44"/>
      <c r="D617" s="65">
        <v>9</v>
      </c>
      <c r="E617" s="5" t="s">
        <v>758</v>
      </c>
      <c r="F617" s="40"/>
      <c r="H617" s="45">
        <f t="shared" si="9"/>
        <v>366051.66999999987</v>
      </c>
    </row>
    <row r="618" spans="1:8" x14ac:dyDescent="0.25">
      <c r="A618" s="43">
        <v>43735</v>
      </c>
      <c r="B618" s="44"/>
      <c r="C618" s="44"/>
      <c r="D618" s="65">
        <v>169</v>
      </c>
      <c r="E618" s="5" t="s">
        <v>963</v>
      </c>
      <c r="F618" s="40"/>
      <c r="H618" s="45">
        <f t="shared" si="9"/>
        <v>366220.66999999987</v>
      </c>
    </row>
    <row r="619" spans="1:8" x14ac:dyDescent="0.25">
      <c r="A619" s="43">
        <v>43739</v>
      </c>
      <c r="B619" s="44"/>
      <c r="C619" s="44"/>
      <c r="D619" s="65">
        <v>20.95</v>
      </c>
      <c r="E619" s="5" t="s">
        <v>927</v>
      </c>
      <c r="H619" s="45">
        <f t="shared" si="9"/>
        <v>366241.61999999988</v>
      </c>
    </row>
    <row r="620" spans="1:8" x14ac:dyDescent="0.25">
      <c r="A620" s="43">
        <v>7.64</v>
      </c>
      <c r="B620" s="44"/>
      <c r="C620" s="44"/>
      <c r="D620" s="65">
        <v>466.48</v>
      </c>
      <c r="E620" s="5" t="s">
        <v>970</v>
      </c>
      <c r="H620" s="45">
        <f t="shared" si="9"/>
        <v>366708.09999999986</v>
      </c>
    </row>
    <row r="621" spans="1:8" x14ac:dyDescent="0.25">
      <c r="A621" s="43">
        <v>43745</v>
      </c>
      <c r="B621" s="44"/>
      <c r="C621" s="44"/>
      <c r="D621" s="65">
        <v>67.64</v>
      </c>
      <c r="E621" s="5" t="s">
        <v>368</v>
      </c>
      <c r="H621" s="45">
        <f t="shared" si="9"/>
        <v>366775.73999999987</v>
      </c>
    </row>
    <row r="622" spans="1:8" x14ac:dyDescent="0.25">
      <c r="A622" s="43">
        <v>43756</v>
      </c>
      <c r="B622" s="44"/>
      <c r="C622" s="44"/>
      <c r="D622" s="65">
        <v>9</v>
      </c>
      <c r="E622" s="5" t="s">
        <v>758</v>
      </c>
      <c r="H622" s="45">
        <f t="shared" si="9"/>
        <v>366784.73999999987</v>
      </c>
    </row>
    <row r="623" spans="1:8" x14ac:dyDescent="0.25">
      <c r="A623" s="43">
        <v>43761</v>
      </c>
      <c r="B623" s="44"/>
      <c r="C623" s="44"/>
      <c r="D623" s="65">
        <v>28.9</v>
      </c>
      <c r="E623" s="5" t="s">
        <v>973</v>
      </c>
      <c r="H623" s="45">
        <f t="shared" si="9"/>
        <v>366813.6399999999</v>
      </c>
    </row>
    <row r="624" spans="1:8" x14ac:dyDescent="0.25">
      <c r="A624" s="43">
        <v>43787</v>
      </c>
      <c r="B624" s="44"/>
      <c r="C624" s="44"/>
      <c r="D624" s="65">
        <v>9</v>
      </c>
      <c r="E624" s="5" t="s">
        <v>758</v>
      </c>
      <c r="H624" s="45">
        <f t="shared" si="9"/>
        <v>366822.6399999999</v>
      </c>
    </row>
    <row r="625" spans="1:10" x14ac:dyDescent="0.25">
      <c r="A625" s="43">
        <v>43816</v>
      </c>
      <c r="B625" s="44"/>
      <c r="C625" s="44"/>
      <c r="D625" s="65">
        <v>9</v>
      </c>
      <c r="E625" s="5" t="s">
        <v>758</v>
      </c>
      <c r="H625" s="45">
        <f t="shared" si="9"/>
        <v>366831.6399999999</v>
      </c>
    </row>
    <row r="626" spans="1:10" x14ac:dyDescent="0.25">
      <c r="A626" s="43">
        <v>43823</v>
      </c>
      <c r="B626" s="44"/>
      <c r="C626" s="44"/>
      <c r="D626" s="65">
        <v>363</v>
      </c>
      <c r="E626" s="5" t="s">
        <v>980</v>
      </c>
      <c r="H626" s="45">
        <f t="shared" si="9"/>
        <v>367194.6399999999</v>
      </c>
    </row>
    <row r="627" spans="1:10" x14ac:dyDescent="0.25">
      <c r="A627" s="43">
        <v>43826</v>
      </c>
      <c r="B627" s="44"/>
      <c r="C627" s="44"/>
      <c r="D627" s="65">
        <v>58.47</v>
      </c>
      <c r="E627" s="5" t="s">
        <v>984</v>
      </c>
      <c r="H627" s="45">
        <f t="shared" si="9"/>
        <v>367253.10999999987</v>
      </c>
      <c r="J627" s="17">
        <f>SUM(D595:D627)</f>
        <v>24629.510000000002</v>
      </c>
    </row>
    <row r="628" spans="1:10" x14ac:dyDescent="0.25">
      <c r="A628" s="43"/>
      <c r="B628" s="44"/>
      <c r="C628" s="44"/>
      <c r="D628" s="65"/>
      <c r="E628" s="5"/>
      <c r="H628" s="45"/>
      <c r="J628" s="17"/>
    </row>
    <row r="629" spans="1:10" x14ac:dyDescent="0.25">
      <c r="A629" s="43">
        <v>43832</v>
      </c>
      <c r="B629" s="44"/>
      <c r="C629" s="44"/>
      <c r="D629" s="65">
        <v>83.47</v>
      </c>
      <c r="E629" s="5" t="s">
        <v>984</v>
      </c>
      <c r="H629" s="45">
        <f>+H627+D629</f>
        <v>367336.57999999984</v>
      </c>
    </row>
    <row r="630" spans="1:10" x14ac:dyDescent="0.25">
      <c r="A630" s="43">
        <v>43833</v>
      </c>
      <c r="B630" s="44"/>
      <c r="C630" s="44"/>
      <c r="D630" s="65">
        <v>59.82</v>
      </c>
      <c r="E630" s="5" t="s">
        <v>615</v>
      </c>
      <c r="H630" s="45">
        <f t="shared" si="9"/>
        <v>367396.39999999985</v>
      </c>
    </row>
    <row r="631" spans="1:10" x14ac:dyDescent="0.25">
      <c r="A631" s="43">
        <v>43847</v>
      </c>
      <c r="B631" s="44"/>
      <c r="C631" s="44"/>
      <c r="D631" s="65">
        <v>9</v>
      </c>
      <c r="E631" s="5" t="s">
        <v>758</v>
      </c>
      <c r="H631" s="45">
        <f t="shared" si="9"/>
        <v>367405.39999999985</v>
      </c>
    </row>
    <row r="632" spans="1:10" x14ac:dyDescent="0.25">
      <c r="A632" s="43">
        <v>43850</v>
      </c>
      <c r="B632" s="44"/>
      <c r="C632" s="44"/>
      <c r="D632" s="65">
        <v>15000</v>
      </c>
      <c r="E632" s="5" t="s">
        <v>993</v>
      </c>
      <c r="H632" s="45">
        <f t="shared" si="9"/>
        <v>382405.39999999985</v>
      </c>
    </row>
    <row r="633" spans="1:10" x14ac:dyDescent="0.25">
      <c r="A633" s="43">
        <v>43850</v>
      </c>
      <c r="B633" s="44"/>
      <c r="C633" s="44"/>
      <c r="D633" s="65">
        <v>20</v>
      </c>
      <c r="E633" s="5" t="s">
        <v>18</v>
      </c>
      <c r="H633" s="45">
        <f t="shared" si="9"/>
        <v>382425.39999999985</v>
      </c>
    </row>
    <row r="634" spans="1:10" x14ac:dyDescent="0.25">
      <c r="A634" s="43">
        <v>43878</v>
      </c>
      <c r="B634" s="44"/>
      <c r="C634" s="44"/>
      <c r="D634" s="65">
        <v>56.25</v>
      </c>
      <c r="E634" s="5" t="s">
        <v>995</v>
      </c>
      <c r="H634" s="45">
        <f t="shared" si="9"/>
        <v>382481.64999999985</v>
      </c>
    </row>
    <row r="635" spans="1:10" x14ac:dyDescent="0.25">
      <c r="A635" s="43">
        <v>43885</v>
      </c>
      <c r="B635" s="44"/>
      <c r="C635" s="44"/>
      <c r="D635" s="65">
        <v>9.75</v>
      </c>
      <c r="E635" s="5" t="s">
        <v>758</v>
      </c>
      <c r="H635" s="45">
        <f t="shared" si="9"/>
        <v>382491.39999999985</v>
      </c>
    </row>
    <row r="636" spans="1:10" x14ac:dyDescent="0.25">
      <c r="A636" s="43">
        <v>43899</v>
      </c>
      <c r="B636" s="44"/>
      <c r="C636" s="44"/>
      <c r="D636" s="65">
        <v>334</v>
      </c>
      <c r="E636" s="5" t="s">
        <v>996</v>
      </c>
      <c r="H636" s="45">
        <f t="shared" si="9"/>
        <v>382825.39999999985</v>
      </c>
    </row>
    <row r="637" spans="1:10" x14ac:dyDescent="0.25">
      <c r="A637" s="43">
        <v>43907</v>
      </c>
      <c r="B637" s="44"/>
      <c r="C637" s="44"/>
      <c r="D637" s="65">
        <v>9.75</v>
      </c>
      <c r="E637" s="5" t="s">
        <v>758</v>
      </c>
      <c r="H637" s="45">
        <f t="shared" si="9"/>
        <v>382835.14999999985</v>
      </c>
    </row>
    <row r="638" spans="1:10" x14ac:dyDescent="0.25">
      <c r="A638" s="43">
        <v>43941</v>
      </c>
      <c r="B638" s="44"/>
      <c r="C638" s="44"/>
      <c r="D638" s="65">
        <v>9.75</v>
      </c>
      <c r="E638" s="5" t="s">
        <v>758</v>
      </c>
      <c r="H638" s="45">
        <f t="shared" si="9"/>
        <v>382844.89999999985</v>
      </c>
    </row>
    <row r="639" spans="1:10" x14ac:dyDescent="0.25">
      <c r="A639" s="43">
        <v>43973</v>
      </c>
      <c r="B639" s="44"/>
      <c r="C639" s="44"/>
      <c r="D639" s="65">
        <v>9.75</v>
      </c>
      <c r="E639" s="5" t="s">
        <v>758</v>
      </c>
      <c r="H639" s="45">
        <f t="shared" si="9"/>
        <v>382854.64999999985</v>
      </c>
    </row>
    <row r="640" spans="1:10" x14ac:dyDescent="0.25">
      <c r="A640" s="43">
        <v>44008</v>
      </c>
      <c r="B640" s="44"/>
      <c r="C640" s="44"/>
      <c r="D640" s="65">
        <v>9.75</v>
      </c>
      <c r="E640" s="5" t="s">
        <v>758</v>
      </c>
      <c r="H640" s="45">
        <f t="shared" si="9"/>
        <v>382864.39999999985</v>
      </c>
    </row>
    <row r="641" spans="1:8" x14ac:dyDescent="0.25">
      <c r="A641" s="43">
        <v>44018</v>
      </c>
      <c r="B641" s="44"/>
      <c r="C641" s="44"/>
      <c r="D641" s="65">
        <v>12.45</v>
      </c>
      <c r="E641" s="5" t="s">
        <v>1001</v>
      </c>
      <c r="H641" s="45">
        <f t="shared" si="9"/>
        <v>382876.84999999986</v>
      </c>
    </row>
    <row r="642" spans="1:8" x14ac:dyDescent="0.25">
      <c r="A642" s="43">
        <v>44022</v>
      </c>
      <c r="B642" s="44"/>
      <c r="C642" s="44"/>
      <c r="D642" s="65">
        <v>99</v>
      </c>
      <c r="E642" s="5" t="s">
        <v>1002</v>
      </c>
      <c r="H642" s="45">
        <f t="shared" si="9"/>
        <v>382975.84999999986</v>
      </c>
    </row>
    <row r="643" spans="1:8" x14ac:dyDescent="0.25">
      <c r="A643" s="43">
        <v>44040</v>
      </c>
      <c r="B643" s="44"/>
      <c r="C643" s="44"/>
      <c r="D643" s="65">
        <v>9.75</v>
      </c>
      <c r="E643" s="5" t="s">
        <v>758</v>
      </c>
      <c r="H643" s="45">
        <f t="shared" si="9"/>
        <v>382985.59999999986</v>
      </c>
    </row>
    <row r="644" spans="1:8" x14ac:dyDescent="0.25">
      <c r="A644" s="43">
        <v>44064</v>
      </c>
      <c r="B644" s="44"/>
      <c r="C644" s="44"/>
      <c r="D644" s="65">
        <v>9.75</v>
      </c>
      <c r="E644" s="5" t="s">
        <v>758</v>
      </c>
      <c r="H644" s="45">
        <f t="shared" si="9"/>
        <v>382995.34999999986</v>
      </c>
    </row>
    <row r="645" spans="1:8" x14ac:dyDescent="0.25">
      <c r="A645" s="43">
        <v>44096</v>
      </c>
      <c r="B645" s="44"/>
      <c r="C645" s="44"/>
      <c r="D645" s="65">
        <v>9.75</v>
      </c>
      <c r="E645" s="5" t="s">
        <v>758</v>
      </c>
      <c r="H645" s="45">
        <f t="shared" si="9"/>
        <v>383005.09999999986</v>
      </c>
    </row>
    <row r="646" spans="1:8" x14ac:dyDescent="0.25">
      <c r="A646" s="43">
        <v>44126</v>
      </c>
      <c r="B646" s="44"/>
      <c r="C646" s="44"/>
      <c r="D646" s="65">
        <v>12.45</v>
      </c>
      <c r="E646" s="5" t="s">
        <v>1001</v>
      </c>
      <c r="H646" s="45">
        <f t="shared" si="9"/>
        <v>383017.54999999987</v>
      </c>
    </row>
    <row r="647" spans="1:8" x14ac:dyDescent="0.25">
      <c r="A647" s="43">
        <v>44127</v>
      </c>
      <c r="B647" s="44"/>
      <c r="C647" s="44"/>
      <c r="D647" s="65">
        <v>9.75</v>
      </c>
      <c r="E647" s="5" t="s">
        <v>758</v>
      </c>
      <c r="H647" s="45">
        <f t="shared" si="9"/>
        <v>383027.29999999987</v>
      </c>
    </row>
    <row r="648" spans="1:8" x14ac:dyDescent="0.25">
      <c r="A648" s="43">
        <v>44133</v>
      </c>
      <c r="B648" s="44"/>
      <c r="C648" s="44"/>
      <c r="D648" s="65">
        <v>46.5</v>
      </c>
      <c r="E648" s="5" t="s">
        <v>1006</v>
      </c>
      <c r="H648" s="45">
        <f t="shared" si="9"/>
        <v>383073.79999999987</v>
      </c>
    </row>
    <row r="649" spans="1:8" x14ac:dyDescent="0.25">
      <c r="A649" s="43">
        <v>44135</v>
      </c>
      <c r="B649" s="44"/>
      <c r="C649" s="44"/>
      <c r="D649" s="65">
        <v>72.5</v>
      </c>
      <c r="E649" s="5" t="s">
        <v>1007</v>
      </c>
      <c r="H649" s="45">
        <f t="shared" si="9"/>
        <v>383146.29999999987</v>
      </c>
    </row>
    <row r="650" spans="1:8" x14ac:dyDescent="0.25">
      <c r="A650" s="43">
        <v>44158</v>
      </c>
      <c r="B650" s="44"/>
      <c r="C650" s="44"/>
      <c r="D650" s="65">
        <v>9.75</v>
      </c>
      <c r="E650" s="5" t="s">
        <v>758</v>
      </c>
      <c r="H650" s="45">
        <f t="shared" si="9"/>
        <v>383156.04999999987</v>
      </c>
    </row>
    <row r="651" spans="1:8" x14ac:dyDescent="0.25">
      <c r="A651" s="43">
        <v>44186</v>
      </c>
      <c r="B651" s="44"/>
      <c r="C651" s="44"/>
      <c r="D651" s="65">
        <v>9.9</v>
      </c>
      <c r="E651" s="5" t="s">
        <v>758</v>
      </c>
      <c r="H651" s="45">
        <f t="shared" si="9"/>
        <v>383165.9499999999</v>
      </c>
    </row>
    <row r="652" spans="1:8" x14ac:dyDescent="0.25">
      <c r="A652" s="43">
        <v>44188</v>
      </c>
      <c r="B652" s="44"/>
      <c r="C652" s="44"/>
      <c r="D652" s="65">
        <v>363</v>
      </c>
      <c r="E652" s="5" t="s">
        <v>980</v>
      </c>
      <c r="H652" s="45">
        <f>+H651+D652</f>
        <v>383528.9499999999</v>
      </c>
    </row>
    <row r="653" spans="1:8" x14ac:dyDescent="0.25">
      <c r="A653" s="43"/>
      <c r="B653" s="44"/>
      <c r="C653" s="44"/>
      <c r="D653" s="65"/>
      <c r="E653" s="5"/>
      <c r="H653" s="45">
        <f t="shared" ref="H653:H672" si="10">+H652+D653</f>
        <v>383528.9499999999</v>
      </c>
    </row>
    <row r="654" spans="1:8" x14ac:dyDescent="0.25">
      <c r="A654" s="43">
        <v>44200</v>
      </c>
      <c r="B654" s="44"/>
      <c r="C654" s="44"/>
      <c r="D654" s="65">
        <v>59.82</v>
      </c>
      <c r="E654" s="5" t="s">
        <v>615</v>
      </c>
      <c r="H654" s="45">
        <f t="shared" si="10"/>
        <v>383588.7699999999</v>
      </c>
    </row>
    <row r="655" spans="1:8" x14ac:dyDescent="0.25">
      <c r="A655" s="43">
        <v>44210</v>
      </c>
      <c r="B655" s="44"/>
      <c r="C655" s="44"/>
      <c r="D655" s="65">
        <v>30.45</v>
      </c>
      <c r="E655" s="5" t="s">
        <v>1001</v>
      </c>
      <c r="H655" s="45">
        <f t="shared" si="10"/>
        <v>383619.21999999991</v>
      </c>
    </row>
    <row r="656" spans="1:8" x14ac:dyDescent="0.25">
      <c r="A656" s="43">
        <v>44218</v>
      </c>
      <c r="B656" s="44"/>
      <c r="C656" s="44"/>
      <c r="D656" s="65">
        <v>9.6</v>
      </c>
      <c r="E656" s="5" t="s">
        <v>758</v>
      </c>
      <c r="H656" s="45">
        <f t="shared" si="10"/>
        <v>383628.81999999989</v>
      </c>
    </row>
    <row r="657" spans="1:10" x14ac:dyDescent="0.25">
      <c r="A657" s="43">
        <v>44240</v>
      </c>
      <c r="B657" s="44"/>
      <c r="C657" s="44"/>
      <c r="D657" s="65">
        <v>16.989999999999998</v>
      </c>
      <c r="E657" s="5" t="s">
        <v>1015</v>
      </c>
      <c r="H657" s="45">
        <f t="shared" si="10"/>
        <v>383645.80999999988</v>
      </c>
      <c r="J657" s="17">
        <f>SUM(D654:D681)</f>
        <v>4561.4299999999994</v>
      </c>
    </row>
    <row r="658" spans="1:10" x14ac:dyDescent="0.25">
      <c r="A658" s="43">
        <v>44245</v>
      </c>
      <c r="B658" s="44"/>
      <c r="C658" s="44"/>
      <c r="D658" s="65">
        <v>9.9</v>
      </c>
      <c r="E658" s="5" t="s">
        <v>758</v>
      </c>
      <c r="H658" s="45">
        <f t="shared" si="10"/>
        <v>383655.7099999999</v>
      </c>
    </row>
    <row r="659" spans="1:10" x14ac:dyDescent="0.25">
      <c r="A659" s="43">
        <v>44249</v>
      </c>
      <c r="B659" s="44"/>
      <c r="C659" s="44"/>
      <c r="D659" s="65">
        <v>360</v>
      </c>
      <c r="E659" s="5" t="s">
        <v>1016</v>
      </c>
      <c r="H659" s="45">
        <f t="shared" si="10"/>
        <v>384015.7099999999</v>
      </c>
    </row>
    <row r="660" spans="1:10" x14ac:dyDescent="0.25">
      <c r="A660" s="43">
        <v>44273</v>
      </c>
      <c r="B660" s="44"/>
      <c r="C660" s="44"/>
      <c r="D660" s="65">
        <v>9.9</v>
      </c>
      <c r="E660" s="5" t="s">
        <v>758</v>
      </c>
      <c r="H660" s="45">
        <f t="shared" si="10"/>
        <v>384025.60999999993</v>
      </c>
    </row>
    <row r="661" spans="1:10" x14ac:dyDescent="0.25">
      <c r="A661" s="43">
        <v>44300</v>
      </c>
      <c r="B661" s="44"/>
      <c r="C661" s="44"/>
      <c r="D661" s="65">
        <v>13.52</v>
      </c>
      <c r="E661" s="5" t="s">
        <v>1018</v>
      </c>
      <c r="H661" s="45">
        <f t="shared" si="10"/>
        <v>384039.12999999995</v>
      </c>
    </row>
    <row r="662" spans="1:10" x14ac:dyDescent="0.25">
      <c r="A662" s="43">
        <v>44312</v>
      </c>
      <c r="B662" s="44"/>
      <c r="C662" s="44"/>
      <c r="D662" s="65">
        <v>9.9</v>
      </c>
      <c r="E662" s="5" t="s">
        <v>758</v>
      </c>
      <c r="H662" s="45">
        <f t="shared" si="10"/>
        <v>384049.02999999997</v>
      </c>
    </row>
    <row r="663" spans="1:10" x14ac:dyDescent="0.25">
      <c r="A663" s="43">
        <v>44341</v>
      </c>
      <c r="B663" s="44"/>
      <c r="C663" s="44"/>
      <c r="D663" s="65">
        <v>9.9</v>
      </c>
      <c r="E663" s="5" t="s">
        <v>758</v>
      </c>
      <c r="H663" s="45">
        <f t="shared" si="10"/>
        <v>384058.93</v>
      </c>
    </row>
    <row r="664" spans="1:10" x14ac:dyDescent="0.25">
      <c r="A664" s="43">
        <v>44352</v>
      </c>
      <c r="B664" s="44"/>
      <c r="C664" s="44"/>
      <c r="D664" s="65">
        <v>100</v>
      </c>
      <c r="E664" s="5" t="s">
        <v>1020</v>
      </c>
      <c r="H664" s="45">
        <f t="shared" si="10"/>
        <v>384158.93</v>
      </c>
    </row>
    <row r="665" spans="1:10" x14ac:dyDescent="0.25">
      <c r="A665" s="43">
        <v>44365</v>
      </c>
      <c r="B665" s="44"/>
      <c r="C665" s="44"/>
      <c r="D665" s="65">
        <v>9.9</v>
      </c>
      <c r="E665" s="5" t="s">
        <v>758</v>
      </c>
      <c r="H665" s="45">
        <f t="shared" si="10"/>
        <v>384168.83</v>
      </c>
    </row>
    <row r="666" spans="1:10" x14ac:dyDescent="0.25">
      <c r="A666" s="43">
        <v>44390</v>
      </c>
      <c r="B666" s="44"/>
      <c r="C666" s="44"/>
      <c r="D666" s="65">
        <v>99</v>
      </c>
      <c r="E666" s="5" t="s">
        <v>1002</v>
      </c>
      <c r="H666" s="45">
        <f t="shared" si="10"/>
        <v>384267.83</v>
      </c>
    </row>
    <row r="667" spans="1:10" x14ac:dyDescent="0.25">
      <c r="A667" s="43">
        <v>44399</v>
      </c>
      <c r="B667" s="44"/>
      <c r="C667" s="44"/>
      <c r="D667" s="65">
        <v>9.9</v>
      </c>
      <c r="E667" s="5" t="s">
        <v>758</v>
      </c>
      <c r="H667" s="45">
        <f t="shared" si="10"/>
        <v>384277.73000000004</v>
      </c>
    </row>
    <row r="668" spans="1:10" x14ac:dyDescent="0.25">
      <c r="A668" s="43">
        <v>44428</v>
      </c>
      <c r="B668" s="44"/>
      <c r="C668" s="44"/>
      <c r="D668" s="65">
        <v>9.9</v>
      </c>
      <c r="E668" s="5" t="s">
        <v>758</v>
      </c>
      <c r="H668" s="45">
        <f t="shared" si="10"/>
        <v>384287.63000000006</v>
      </c>
    </row>
    <row r="669" spans="1:10" x14ac:dyDescent="0.25">
      <c r="A669" s="43">
        <v>44456</v>
      </c>
      <c r="B669" s="44"/>
      <c r="C669" s="44"/>
      <c r="D669" s="65">
        <v>9.9</v>
      </c>
      <c r="E669" s="5" t="s">
        <v>758</v>
      </c>
      <c r="H669" s="45">
        <f t="shared" si="10"/>
        <v>384297.53000000009</v>
      </c>
    </row>
    <row r="670" spans="1:10" x14ac:dyDescent="0.25">
      <c r="A670" s="43">
        <v>44494</v>
      </c>
      <c r="B670" s="44"/>
      <c r="C670" s="44"/>
      <c r="D670" s="65">
        <v>9.9</v>
      </c>
      <c r="E670" s="5" t="s">
        <v>758</v>
      </c>
      <c r="H670" s="45">
        <f t="shared" si="10"/>
        <v>384307.43000000011</v>
      </c>
    </row>
    <row r="671" spans="1:10" x14ac:dyDescent="0.25">
      <c r="A671" s="43">
        <v>44501</v>
      </c>
      <c r="B671" s="44"/>
      <c r="C671" s="44"/>
      <c r="D671" s="65">
        <v>1170</v>
      </c>
      <c r="E671" s="5" t="s">
        <v>1024</v>
      </c>
      <c r="H671" s="45">
        <f t="shared" si="10"/>
        <v>385477.43000000011</v>
      </c>
    </row>
    <row r="672" spans="1:10" x14ac:dyDescent="0.25">
      <c r="A672" s="43">
        <v>44513</v>
      </c>
      <c r="B672" s="44"/>
      <c r="C672" s="44"/>
      <c r="D672" s="65">
        <v>0.01</v>
      </c>
      <c r="E672" s="5" t="s">
        <v>1025</v>
      </c>
      <c r="H672" s="45">
        <f t="shared" si="10"/>
        <v>385477.44000000012</v>
      </c>
    </row>
    <row r="673" spans="1:8" x14ac:dyDescent="0.25">
      <c r="A673" s="43">
        <v>44522</v>
      </c>
      <c r="B673" s="44"/>
      <c r="C673" s="44"/>
      <c r="D673" s="65">
        <v>9.9</v>
      </c>
      <c r="E673" s="5" t="s">
        <v>758</v>
      </c>
      <c r="H673" s="45">
        <f>+H672+D673</f>
        <v>385487.34000000014</v>
      </c>
    </row>
    <row r="674" spans="1:8" x14ac:dyDescent="0.25">
      <c r="A674" s="43">
        <v>44535</v>
      </c>
      <c r="B674" s="44"/>
      <c r="C674" s="44"/>
      <c r="D674" s="65">
        <v>417</v>
      </c>
      <c r="E674" s="5" t="s">
        <v>1027</v>
      </c>
      <c r="H674" s="45">
        <f>+H673+D674</f>
        <v>385904.34000000014</v>
      </c>
    </row>
    <row r="675" spans="1:8" x14ac:dyDescent="0.25">
      <c r="A675" s="43">
        <v>44538</v>
      </c>
      <c r="B675" s="44"/>
      <c r="C675" s="44"/>
      <c r="D675" s="65">
        <v>14.25</v>
      </c>
      <c r="E675" s="5" t="s">
        <v>1031</v>
      </c>
      <c r="H675" s="45">
        <f t="shared" ref="H675:H681" si="11">+H674+D675</f>
        <v>385918.59000000014</v>
      </c>
    </row>
    <row r="676" spans="1:8" x14ac:dyDescent="0.25">
      <c r="A676" s="43">
        <v>44544</v>
      </c>
      <c r="B676" s="44"/>
      <c r="C676" s="44"/>
      <c r="D676" s="65">
        <v>1725.47</v>
      </c>
      <c r="E676" s="5" t="s">
        <v>1030</v>
      </c>
      <c r="H676" s="45">
        <f t="shared" si="11"/>
        <v>387644.06000000011</v>
      </c>
    </row>
    <row r="677" spans="1:8" x14ac:dyDescent="0.25">
      <c r="A677" s="43">
        <v>44549</v>
      </c>
      <c r="B677" s="44"/>
      <c r="C677" s="44"/>
      <c r="D677" s="65">
        <v>21.95</v>
      </c>
      <c r="E677" s="5" t="s">
        <v>1001</v>
      </c>
      <c r="H677" s="45">
        <f t="shared" si="11"/>
        <v>387666.01000000013</v>
      </c>
    </row>
    <row r="678" spans="1:8" x14ac:dyDescent="0.25">
      <c r="A678" s="43">
        <v>44550</v>
      </c>
      <c r="B678" s="44"/>
      <c r="C678" s="44"/>
      <c r="D678" s="65">
        <v>9.9</v>
      </c>
      <c r="E678" s="5" t="s">
        <v>758</v>
      </c>
      <c r="H678" s="45">
        <f t="shared" si="11"/>
        <v>387675.91000000015</v>
      </c>
    </row>
    <row r="679" spans="1:8" x14ac:dyDescent="0.25">
      <c r="A679" s="43">
        <v>44550</v>
      </c>
      <c r="B679" s="44"/>
      <c r="C679" s="44"/>
      <c r="D679" s="65">
        <v>36.97</v>
      </c>
      <c r="E679" s="5" t="s">
        <v>1032</v>
      </c>
      <c r="H679" s="45">
        <f t="shared" si="11"/>
        <v>387712.88000000012</v>
      </c>
    </row>
    <row r="680" spans="1:8" x14ac:dyDescent="0.25">
      <c r="A680" s="43">
        <v>44554</v>
      </c>
      <c r="B680" s="44"/>
      <c r="C680" s="44"/>
      <c r="D680" s="65">
        <v>14.5</v>
      </c>
      <c r="E680" s="5" t="s">
        <v>1031</v>
      </c>
      <c r="H680" s="45">
        <f t="shared" si="11"/>
        <v>387727.38000000012</v>
      </c>
    </row>
    <row r="681" spans="1:8" x14ac:dyDescent="0.25">
      <c r="A681" s="43">
        <v>44557</v>
      </c>
      <c r="B681" s="44"/>
      <c r="C681" s="44"/>
      <c r="D681" s="65">
        <v>363</v>
      </c>
      <c r="E681" s="5" t="s">
        <v>980</v>
      </c>
      <c r="H681" s="45">
        <f t="shared" si="11"/>
        <v>388090.38000000012</v>
      </c>
    </row>
    <row r="682" spans="1:8" x14ac:dyDescent="0.25">
      <c r="A682" s="43"/>
      <c r="B682" s="44"/>
      <c r="C682" s="44"/>
      <c r="D682" s="65"/>
      <c r="E682" s="5"/>
      <c r="H682" s="45"/>
    </row>
    <row r="683" spans="1:8" x14ac:dyDescent="0.25">
      <c r="A683" s="100" t="s">
        <v>1035</v>
      </c>
      <c r="B683" s="44"/>
      <c r="C683" s="44"/>
      <c r="D683" s="65">
        <v>59.82</v>
      </c>
      <c r="E683" s="5" t="s">
        <v>615</v>
      </c>
      <c r="H683" s="45">
        <f>+H681+D683</f>
        <v>388150.20000000013</v>
      </c>
    </row>
    <row r="684" spans="1:8" x14ac:dyDescent="0.25">
      <c r="A684" s="43"/>
      <c r="B684" s="44"/>
      <c r="C684" s="44"/>
      <c r="D684" s="65"/>
      <c r="E684" s="5"/>
      <c r="H684" s="45"/>
    </row>
    <row r="685" spans="1:8" x14ac:dyDescent="0.25">
      <c r="A685" s="43"/>
      <c r="B685" s="44"/>
      <c r="C685" s="44"/>
      <c r="D685" s="65"/>
      <c r="E685" s="5"/>
      <c r="H685" s="45"/>
    </row>
    <row r="686" spans="1:8" x14ac:dyDescent="0.25">
      <c r="A686" s="43"/>
      <c r="B686" s="44"/>
      <c r="C686" s="44"/>
      <c r="D686" s="65"/>
      <c r="E686" s="5"/>
      <c r="H686" s="45"/>
    </row>
    <row r="687" spans="1:8" x14ac:dyDescent="0.25">
      <c r="A687" s="43"/>
      <c r="B687" s="44"/>
      <c r="C687" s="44"/>
      <c r="D687" s="65"/>
      <c r="E687" s="5"/>
      <c r="H687" s="45"/>
    </row>
    <row r="688" spans="1:8" x14ac:dyDescent="0.25">
      <c r="A688" s="43"/>
      <c r="B688" s="44"/>
      <c r="C688" s="44"/>
      <c r="D688" s="65"/>
      <c r="E688" s="5"/>
      <c r="F688" s="40"/>
      <c r="H688" s="45"/>
    </row>
    <row r="689" spans="1:15" x14ac:dyDescent="0.25">
      <c r="A689" s="43"/>
      <c r="B689" s="44"/>
      <c r="C689" s="44"/>
      <c r="D689" s="65"/>
      <c r="E689" s="5"/>
      <c r="F689" s="40"/>
      <c r="H689" s="45"/>
    </row>
    <row r="690" spans="1:15" x14ac:dyDescent="0.25">
      <c r="A690" s="43"/>
      <c r="B690" s="44"/>
      <c r="C690" s="44"/>
      <c r="D690" s="65"/>
      <c r="E690" s="5"/>
      <c r="F690" s="40"/>
      <c r="H690" s="45"/>
    </row>
    <row r="691" spans="1:15" x14ac:dyDescent="0.25">
      <c r="A691" s="4"/>
      <c r="B691" s="5"/>
      <c r="C691" s="5"/>
      <c r="D691" s="24"/>
      <c r="E691" s="6"/>
      <c r="F691" s="5"/>
      <c r="G691" s="5"/>
      <c r="H691" s="45"/>
      <c r="J691" s="98">
        <v>355154.26</v>
      </c>
      <c r="K691" t="s">
        <v>1003</v>
      </c>
    </row>
    <row r="692" spans="1:15" x14ac:dyDescent="0.25">
      <c r="A692" s="4"/>
      <c r="B692" s="5"/>
      <c r="C692" s="5"/>
      <c r="D692" s="24">
        <f>SUM(D2:D691)</f>
        <v>388150.20000000013</v>
      </c>
      <c r="E692" s="6"/>
      <c r="F692" s="5"/>
      <c r="G692" s="5"/>
      <c r="H692" s="5"/>
      <c r="J692" s="98">
        <v>28170.26</v>
      </c>
      <c r="K692" t="s">
        <v>1004</v>
      </c>
    </row>
    <row r="693" spans="1:15" ht="13" x14ac:dyDescent="0.3">
      <c r="A693" s="5"/>
      <c r="B693" s="5"/>
      <c r="C693" s="5"/>
      <c r="D693" s="23"/>
      <c r="E693" s="5"/>
      <c r="F693" s="45"/>
      <c r="H693" s="5"/>
      <c r="J693" s="98">
        <f>SUM(J691:J692)</f>
        <v>383324.52</v>
      </c>
      <c r="K693" t="s">
        <v>1005</v>
      </c>
    </row>
    <row r="694" spans="1:15" x14ac:dyDescent="0.25">
      <c r="A694" s="5"/>
      <c r="B694" s="5"/>
      <c r="C694" s="5"/>
      <c r="D694" s="22"/>
      <c r="E694" s="5"/>
      <c r="F694" s="5"/>
      <c r="G694" s="5"/>
      <c r="H694" s="5"/>
      <c r="O694" s="101"/>
    </row>
    <row r="695" spans="1:15" x14ac:dyDescent="0.25">
      <c r="A695" s="5" t="s">
        <v>63</v>
      </c>
      <c r="B695" s="5"/>
      <c r="C695" s="5"/>
      <c r="D695" s="22">
        <f>405267.77-D692</f>
        <v>17117.569999999891</v>
      </c>
      <c r="E695" s="5"/>
      <c r="F695" s="5"/>
      <c r="G695" s="5"/>
      <c r="H695" s="5"/>
      <c r="J695" s="88">
        <f>D692-J693</f>
        <v>4825.6800000001094</v>
      </c>
      <c r="O695" s="101"/>
    </row>
    <row r="696" spans="1:15" x14ac:dyDescent="0.25">
      <c r="A696" s="5"/>
      <c r="B696" s="5"/>
      <c r="C696" s="5"/>
      <c r="D696" s="22"/>
      <c r="E696" s="5"/>
      <c r="F696" s="5"/>
      <c r="G696" s="5"/>
      <c r="H696" s="5"/>
    </row>
    <row r="697" spans="1:15" x14ac:dyDescent="0.25">
      <c r="A697" s="5"/>
      <c r="B697" s="5"/>
      <c r="C697" s="5"/>
      <c r="D697" s="22"/>
      <c r="E697" s="5"/>
      <c r="F697" s="5"/>
      <c r="G697" s="5"/>
      <c r="H697" s="5"/>
    </row>
    <row r="698" spans="1:15" x14ac:dyDescent="0.25">
      <c r="A698" s="43"/>
      <c r="B698" s="44"/>
      <c r="C698" s="44"/>
      <c r="D698" s="41"/>
      <c r="E698" s="40"/>
      <c r="F698" s="40"/>
      <c r="G698" s="5"/>
      <c r="H698" s="40"/>
      <c r="I698" s="44"/>
    </row>
    <row r="699" spans="1:15" x14ac:dyDescent="0.25">
      <c r="A699" s="43"/>
      <c r="B699" s="44"/>
      <c r="C699" s="44"/>
      <c r="D699" s="41"/>
      <c r="E699" s="40"/>
      <c r="F699" s="40"/>
      <c r="G699" s="5"/>
      <c r="H699" s="40"/>
      <c r="I699" s="44"/>
    </row>
    <row r="700" spans="1:15" x14ac:dyDescent="0.25">
      <c r="A700" s="43"/>
      <c r="B700" s="44"/>
      <c r="C700" s="44"/>
      <c r="D700" s="41"/>
      <c r="E700" s="40"/>
      <c r="F700" s="40"/>
      <c r="G700" s="5"/>
      <c r="H700" s="40"/>
      <c r="I700" s="44"/>
    </row>
    <row r="701" spans="1:15" x14ac:dyDescent="0.25">
      <c r="A701" s="43"/>
      <c r="B701" s="44"/>
      <c r="C701" s="44"/>
      <c r="D701" s="41"/>
      <c r="E701" s="40"/>
      <c r="F701" s="40"/>
      <c r="G701" s="5"/>
      <c r="H701" s="40"/>
      <c r="I701" s="44"/>
    </row>
    <row r="702" spans="1:15" x14ac:dyDescent="0.25">
      <c r="A702" s="43"/>
      <c r="B702" s="44"/>
      <c r="C702" s="44"/>
      <c r="D702" s="41"/>
      <c r="E702" s="40"/>
      <c r="F702" s="40"/>
      <c r="G702" s="5"/>
      <c r="H702" s="40"/>
      <c r="I702" s="44"/>
    </row>
    <row r="703" spans="1:15" x14ac:dyDescent="0.25">
      <c r="A703" s="43"/>
      <c r="B703" s="44"/>
      <c r="C703" s="44"/>
      <c r="D703" s="41"/>
      <c r="E703" s="40"/>
      <c r="F703" s="40"/>
      <c r="G703" s="5"/>
      <c r="H703" s="40"/>
      <c r="I703" s="44"/>
    </row>
    <row r="704" spans="1:15" x14ac:dyDescent="0.25">
      <c r="A704" s="5"/>
      <c r="B704" s="5"/>
      <c r="C704" s="5"/>
      <c r="D704" s="22"/>
      <c r="E704" s="5"/>
      <c r="F704" s="5"/>
      <c r="G704" s="5"/>
      <c r="H704" s="5"/>
    </row>
    <row r="705" spans="1:8" x14ac:dyDescent="0.25">
      <c r="A705" s="5"/>
      <c r="B705" s="5"/>
      <c r="C705" s="5"/>
      <c r="D705" s="22"/>
      <c r="E705" s="5"/>
      <c r="F705" s="5"/>
      <c r="G705" s="5"/>
      <c r="H705" s="5"/>
    </row>
  </sheetData>
  <phoneticPr fontId="0" type="noConversion"/>
  <pageMargins left="0.75" right="0.75" top="0.6" bottom="0.63" header="0.3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2"/>
  <sheetViews>
    <sheetView topLeftCell="A20" workbookViewId="0">
      <selection activeCell="G57" sqref="G57"/>
    </sheetView>
  </sheetViews>
  <sheetFormatPr defaultRowHeight="12.5" x14ac:dyDescent="0.25"/>
  <cols>
    <col min="3" max="3" width="10.26953125" bestFit="1" customWidth="1"/>
    <col min="4" max="4" width="23.453125" customWidth="1"/>
    <col min="7" max="7" width="11.7265625" customWidth="1"/>
    <col min="8" max="8" width="13.1796875" customWidth="1"/>
    <col min="9" max="9" width="15.7265625" customWidth="1"/>
  </cols>
  <sheetData>
    <row r="1" spans="1:12" x14ac:dyDescent="0.25">
      <c r="A1" t="s">
        <v>173</v>
      </c>
    </row>
    <row r="2" spans="1:12" x14ac:dyDescent="0.25">
      <c r="A2" t="s">
        <v>174</v>
      </c>
    </row>
    <row r="3" spans="1:12" x14ac:dyDescent="0.25">
      <c r="A3" t="s">
        <v>175</v>
      </c>
    </row>
    <row r="4" spans="1:12" x14ac:dyDescent="0.25">
      <c r="A4" t="s">
        <v>176</v>
      </c>
    </row>
    <row r="10" spans="1:12" ht="13" x14ac:dyDescent="0.3">
      <c r="B10" s="1" t="s">
        <v>141</v>
      </c>
    </row>
    <row r="11" spans="1:12" x14ac:dyDescent="0.25">
      <c r="B11" t="s">
        <v>142</v>
      </c>
    </row>
    <row r="12" spans="1:12" x14ac:dyDescent="0.25">
      <c r="B12" t="s">
        <v>143</v>
      </c>
      <c r="C12" t="s">
        <v>144</v>
      </c>
    </row>
    <row r="14" spans="1:12" x14ac:dyDescent="0.25">
      <c r="B14" t="s">
        <v>145</v>
      </c>
      <c r="L14" s="44" t="s">
        <v>723</v>
      </c>
    </row>
    <row r="16" spans="1:12" x14ac:dyDescent="0.25">
      <c r="B16" t="s">
        <v>146</v>
      </c>
    </row>
    <row r="18" spans="1:9" x14ac:dyDescent="0.25">
      <c r="H18" s="70"/>
    </row>
    <row r="23" spans="1:9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</row>
    <row r="24" spans="1:9" ht="13.5" thickBot="1" x14ac:dyDescent="0.35">
      <c r="A24" s="26"/>
      <c r="B24" s="26"/>
      <c r="C24" s="35">
        <v>2014</v>
      </c>
      <c r="D24" s="35">
        <v>2013</v>
      </c>
      <c r="E24" s="26"/>
      <c r="F24" s="26"/>
      <c r="G24" s="26"/>
      <c r="H24" s="35">
        <v>2014</v>
      </c>
      <c r="I24" s="35">
        <v>2013</v>
      </c>
    </row>
    <row r="26" spans="1:9" ht="13" x14ac:dyDescent="0.3">
      <c r="A26" s="1" t="s">
        <v>149</v>
      </c>
      <c r="F26" s="1" t="s">
        <v>150</v>
      </c>
      <c r="H26" s="8"/>
      <c r="I26" s="8"/>
    </row>
    <row r="27" spans="1:9" x14ac:dyDescent="0.25">
      <c r="C27" s="8"/>
      <c r="D27" s="8"/>
      <c r="F27" s="30" t="s">
        <v>156</v>
      </c>
      <c r="H27" s="63">
        <v>6646.59</v>
      </c>
      <c r="I27" s="8">
        <v>14763.47</v>
      </c>
    </row>
    <row r="28" spans="1:9" x14ac:dyDescent="0.25">
      <c r="A28" t="s">
        <v>155</v>
      </c>
      <c r="C28" s="63">
        <v>11966.3</v>
      </c>
      <c r="D28" s="8">
        <v>6646.59</v>
      </c>
      <c r="E28" s="8"/>
      <c r="F28" s="30" t="s">
        <v>169</v>
      </c>
      <c r="H28" s="63"/>
      <c r="I28" s="8"/>
    </row>
    <row r="29" spans="1:9" x14ac:dyDescent="0.25">
      <c r="C29" s="63"/>
      <c r="D29" s="8"/>
      <c r="E29" s="8"/>
      <c r="F29" s="30" t="s">
        <v>170</v>
      </c>
      <c r="H29" s="94">
        <v>5319.71</v>
      </c>
      <c r="I29" s="25">
        <v>-8116.88</v>
      </c>
    </row>
    <row r="30" spans="1:9" x14ac:dyDescent="0.25">
      <c r="C30" s="63"/>
      <c r="D30" s="8"/>
      <c r="E30" s="8"/>
      <c r="H30" s="63">
        <f>SUM(H27:H29)</f>
        <v>11966.3</v>
      </c>
      <c r="I30" s="8">
        <f>SUM(I27:I29)</f>
        <v>6646.5899999999992</v>
      </c>
    </row>
    <row r="31" spans="1:9" x14ac:dyDescent="0.25">
      <c r="C31" s="63"/>
      <c r="D31" s="8"/>
      <c r="E31" s="8"/>
      <c r="H31" s="63"/>
      <c r="I31" s="8"/>
    </row>
    <row r="32" spans="1:9" x14ac:dyDescent="0.25">
      <c r="A32" t="s">
        <v>161</v>
      </c>
      <c r="C32" s="63">
        <v>0</v>
      </c>
      <c r="D32" s="8">
        <v>0</v>
      </c>
      <c r="E32" s="8"/>
      <c r="F32" t="s">
        <v>162</v>
      </c>
      <c r="H32" s="63">
        <v>0</v>
      </c>
      <c r="I32" s="8">
        <v>0</v>
      </c>
    </row>
    <row r="33" spans="1:11" x14ac:dyDescent="0.25">
      <c r="C33" s="63"/>
      <c r="D33" s="8"/>
      <c r="E33" s="8"/>
      <c r="H33" s="63"/>
      <c r="I33" s="8"/>
    </row>
    <row r="34" spans="1:11" ht="13.5" thickBot="1" x14ac:dyDescent="0.35">
      <c r="C34" s="93">
        <f>SUM(C28:C33)</f>
        <v>11966.3</v>
      </c>
      <c r="D34" s="27">
        <f>SUM(D28:D33)</f>
        <v>6646.59</v>
      </c>
      <c r="E34" s="21"/>
      <c r="F34" s="1"/>
      <c r="G34" s="1"/>
      <c r="H34" s="93">
        <f>SUM(H30:H33)</f>
        <v>11966.3</v>
      </c>
      <c r="I34" s="27">
        <f>SUM(I30:I33)</f>
        <v>6646.5899999999992</v>
      </c>
    </row>
    <row r="35" spans="1:11" ht="13" thickTop="1" x14ac:dyDescent="0.25">
      <c r="C35" s="89"/>
      <c r="H35" s="8"/>
      <c r="I35" s="8"/>
      <c r="K35" s="88"/>
    </row>
    <row r="36" spans="1:11" x14ac:dyDescent="0.25">
      <c r="H36" s="8"/>
      <c r="I36" s="8"/>
    </row>
    <row r="37" spans="1:11" x14ac:dyDescent="0.25">
      <c r="H37" s="8"/>
      <c r="I37" s="8"/>
    </row>
    <row r="38" spans="1:11" ht="13" thickBot="1" x14ac:dyDescent="0.3">
      <c r="F38" s="36"/>
      <c r="G38" s="36"/>
      <c r="H38" s="36"/>
      <c r="I38" s="36"/>
    </row>
    <row r="39" spans="1:11" ht="13.5" thickBot="1" x14ac:dyDescent="0.35">
      <c r="A39" s="1" t="s">
        <v>168</v>
      </c>
      <c r="E39" s="1"/>
      <c r="F39" s="32"/>
      <c r="G39" s="33">
        <v>2014</v>
      </c>
      <c r="H39" s="32"/>
      <c r="I39" s="37">
        <v>2013</v>
      </c>
    </row>
    <row r="40" spans="1:11" x14ac:dyDescent="0.25">
      <c r="I40" s="59"/>
    </row>
    <row r="41" spans="1:11" x14ac:dyDescent="0.25">
      <c r="A41" s="44" t="s">
        <v>635</v>
      </c>
      <c r="F41" s="63"/>
      <c r="G41" s="63">
        <v>29401.279999999999</v>
      </c>
      <c r="H41" s="8"/>
      <c r="I41" s="8">
        <v>24556.94</v>
      </c>
    </row>
    <row r="42" spans="1:11" x14ac:dyDescent="0.25">
      <c r="A42" s="44" t="s">
        <v>129</v>
      </c>
      <c r="F42" s="63"/>
      <c r="G42" s="94">
        <v>411.2</v>
      </c>
      <c r="H42" s="8"/>
      <c r="I42" s="25"/>
    </row>
    <row r="43" spans="1:11" x14ac:dyDescent="0.25">
      <c r="F43" s="63"/>
      <c r="G43" s="63"/>
      <c r="H43" s="8"/>
      <c r="I43" s="8"/>
    </row>
    <row r="44" spans="1:11" x14ac:dyDescent="0.25">
      <c r="F44" s="63"/>
      <c r="G44" s="63">
        <f>SUM(G41:G43)</f>
        <v>29812.48</v>
      </c>
      <c r="H44" s="8"/>
      <c r="I44" s="8">
        <f>SUM(I41:I43)</f>
        <v>24556.94</v>
      </c>
    </row>
    <row r="45" spans="1:11" ht="13" x14ac:dyDescent="0.3">
      <c r="A45" s="1" t="s">
        <v>152</v>
      </c>
      <c r="F45" s="63"/>
      <c r="G45" s="63"/>
      <c r="H45" s="64"/>
      <c r="I45" s="8"/>
    </row>
    <row r="46" spans="1:11" x14ac:dyDescent="0.25">
      <c r="F46" s="63"/>
      <c r="G46" s="63"/>
      <c r="H46" s="64"/>
      <c r="I46" s="8"/>
    </row>
    <row r="47" spans="1:11" x14ac:dyDescent="0.25">
      <c r="A47" t="s">
        <v>153</v>
      </c>
      <c r="F47" s="89">
        <f>26.25+122.47+245.64</f>
        <v>394.36</v>
      </c>
      <c r="G47" s="89"/>
      <c r="H47" s="83">
        <v>610.38</v>
      </c>
    </row>
    <row r="48" spans="1:11" x14ac:dyDescent="0.25">
      <c r="A48" s="44" t="s">
        <v>348</v>
      </c>
      <c r="F48" s="89"/>
      <c r="H48" s="83">
        <v>3017.52</v>
      </c>
      <c r="I48" s="8"/>
    </row>
    <row r="49" spans="1:11" x14ac:dyDescent="0.25">
      <c r="A49" s="44" t="s">
        <v>634</v>
      </c>
      <c r="F49" s="89">
        <v>24098.41</v>
      </c>
      <c r="G49" s="44"/>
      <c r="H49" s="83">
        <v>28865.919999999998</v>
      </c>
      <c r="I49" s="8"/>
    </row>
    <row r="50" spans="1:11" x14ac:dyDescent="0.25">
      <c r="A50" s="44" t="s">
        <v>305</v>
      </c>
      <c r="F50" s="89"/>
      <c r="H50" s="83">
        <v>180</v>
      </c>
      <c r="I50" s="8"/>
    </row>
    <row r="51" spans="1:11" x14ac:dyDescent="0.25">
      <c r="A51" s="44"/>
      <c r="H51" s="64"/>
      <c r="I51" s="8"/>
    </row>
    <row r="52" spans="1:11" x14ac:dyDescent="0.25">
      <c r="A52" s="44"/>
      <c r="H52" s="8"/>
      <c r="I52" s="8"/>
      <c r="K52" s="70"/>
    </row>
    <row r="53" spans="1:11" x14ac:dyDescent="0.25">
      <c r="A53" s="44"/>
      <c r="H53" s="8"/>
      <c r="I53" s="8"/>
    </row>
    <row r="54" spans="1:11" x14ac:dyDescent="0.25">
      <c r="A54" s="44"/>
      <c r="H54" s="8"/>
      <c r="I54" s="8"/>
    </row>
    <row r="55" spans="1:11" x14ac:dyDescent="0.25">
      <c r="A55" s="44"/>
      <c r="F55" s="89"/>
      <c r="G55" s="89"/>
    </row>
    <row r="56" spans="1:11" x14ac:dyDescent="0.25">
      <c r="F56" s="89"/>
      <c r="G56" s="89"/>
    </row>
    <row r="57" spans="1:11" x14ac:dyDescent="0.25">
      <c r="F57" s="95"/>
      <c r="G57" s="63">
        <f>-SUM(F47:F56)</f>
        <v>-24492.77</v>
      </c>
      <c r="H57" s="75"/>
      <c r="I57" s="8">
        <f>-SUM(H47:H56)</f>
        <v>-32673.82</v>
      </c>
    </row>
    <row r="58" spans="1:11" x14ac:dyDescent="0.25">
      <c r="F58" s="63"/>
      <c r="G58" s="63"/>
      <c r="H58" s="8"/>
      <c r="I58" s="8"/>
    </row>
    <row r="59" spans="1:11" x14ac:dyDescent="0.25">
      <c r="F59" s="89"/>
      <c r="G59" s="89"/>
    </row>
    <row r="60" spans="1:11" ht="13.5" thickBot="1" x14ac:dyDescent="0.35">
      <c r="B60" s="1" t="s">
        <v>171</v>
      </c>
      <c r="F60" s="89"/>
      <c r="G60" s="96">
        <f>SUM(G44:G59)</f>
        <v>5319.7099999999991</v>
      </c>
      <c r="I60" s="28">
        <f>SUM(I44:I59)</f>
        <v>-8116.880000000001</v>
      </c>
    </row>
    <row r="61" spans="1:11" ht="13.5" thickTop="1" thickBot="1" x14ac:dyDescent="0.3">
      <c r="F61" s="36"/>
      <c r="G61" s="36"/>
      <c r="H61" s="36"/>
      <c r="I61" s="36"/>
    </row>
    <row r="62" spans="1:11" ht="13.5" thickBot="1" x14ac:dyDescent="0.35">
      <c r="F62" s="38"/>
      <c r="G62" s="39">
        <v>2014</v>
      </c>
      <c r="H62" s="38"/>
      <c r="I62" s="37">
        <v>2013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142"/>
  <sheetViews>
    <sheetView topLeftCell="A118" zoomScaleNormal="100" workbookViewId="0">
      <selection activeCell="I137" sqref="I137"/>
    </sheetView>
  </sheetViews>
  <sheetFormatPr defaultRowHeight="12.5" x14ac:dyDescent="0.25"/>
  <cols>
    <col min="1" max="1" width="13" customWidth="1"/>
    <col min="2" max="2" width="10.54296875" customWidth="1"/>
    <col min="3" max="3" width="12.7265625" customWidth="1"/>
    <col min="4" max="4" width="7.81640625" customWidth="1"/>
  </cols>
  <sheetData>
    <row r="1" spans="1:8" x14ac:dyDescent="0.25">
      <c r="B1">
        <v>11966.3</v>
      </c>
      <c r="G1" s="44" t="s">
        <v>138</v>
      </c>
      <c r="H1" s="44" t="s">
        <v>139</v>
      </c>
    </row>
    <row r="2" spans="1:8" x14ac:dyDescent="0.25">
      <c r="A2" s="43">
        <v>42190</v>
      </c>
      <c r="B2" s="89">
        <v>-20</v>
      </c>
      <c r="C2" t="s">
        <v>129</v>
      </c>
      <c r="D2" t="s">
        <v>687</v>
      </c>
    </row>
    <row r="3" spans="1:8" x14ac:dyDescent="0.25">
      <c r="A3" s="43">
        <v>42327</v>
      </c>
      <c r="B3" s="89">
        <v>-59.9</v>
      </c>
      <c r="C3" t="s">
        <v>129</v>
      </c>
      <c r="D3" t="s">
        <v>695</v>
      </c>
    </row>
    <row r="4" spans="1:8" x14ac:dyDescent="0.25">
      <c r="A4" s="43">
        <v>42274</v>
      </c>
      <c r="B4" s="89">
        <v>-67.64</v>
      </c>
      <c r="C4" t="s">
        <v>129</v>
      </c>
      <c r="D4" t="s">
        <v>690</v>
      </c>
    </row>
    <row r="5" spans="1:8" x14ac:dyDescent="0.25">
      <c r="A5" s="43">
        <v>42031</v>
      </c>
      <c r="B5" s="89">
        <v>-20.399999999999999</v>
      </c>
      <c r="C5" t="s">
        <v>129</v>
      </c>
      <c r="D5" t="s">
        <v>342</v>
      </c>
    </row>
    <row r="6" spans="1:8" x14ac:dyDescent="0.25">
      <c r="A6" s="43">
        <v>42061</v>
      </c>
      <c r="B6" s="89">
        <v>-11.9</v>
      </c>
      <c r="C6" t="s">
        <v>129</v>
      </c>
      <c r="D6" t="s">
        <v>342</v>
      </c>
    </row>
    <row r="7" spans="1:8" x14ac:dyDescent="0.25">
      <c r="A7" s="43">
        <v>42088</v>
      </c>
      <c r="B7" s="89">
        <v>-18.649999999999999</v>
      </c>
      <c r="C7" t="s">
        <v>129</v>
      </c>
      <c r="D7" t="s">
        <v>342</v>
      </c>
    </row>
    <row r="8" spans="1:8" x14ac:dyDescent="0.25">
      <c r="A8" s="43">
        <v>42122</v>
      </c>
      <c r="B8" s="89">
        <v>-12.15</v>
      </c>
      <c r="C8" t="s">
        <v>129</v>
      </c>
      <c r="D8" t="s">
        <v>342</v>
      </c>
    </row>
    <row r="9" spans="1:8" x14ac:dyDescent="0.25">
      <c r="A9" s="43">
        <v>42152</v>
      </c>
      <c r="B9" s="89">
        <v>-11.9</v>
      </c>
      <c r="C9" t="s">
        <v>129</v>
      </c>
      <c r="D9" t="s">
        <v>342</v>
      </c>
    </row>
    <row r="10" spans="1:8" x14ac:dyDescent="0.25">
      <c r="A10" s="43">
        <v>42177</v>
      </c>
      <c r="B10" s="89">
        <v>-11.9</v>
      </c>
      <c r="C10" t="s">
        <v>129</v>
      </c>
      <c r="D10" t="s">
        <v>342</v>
      </c>
    </row>
    <row r="11" spans="1:8" x14ac:dyDescent="0.25">
      <c r="A11" s="43">
        <v>42214</v>
      </c>
      <c r="B11" s="89">
        <v>-11.9</v>
      </c>
      <c r="C11" t="s">
        <v>129</v>
      </c>
      <c r="D11" t="s">
        <v>342</v>
      </c>
    </row>
    <row r="12" spans="1:8" x14ac:dyDescent="0.25">
      <c r="A12" s="43">
        <v>42243</v>
      </c>
      <c r="B12" s="89">
        <v>-12.15</v>
      </c>
      <c r="C12" t="s">
        <v>129</v>
      </c>
      <c r="D12" t="s">
        <v>342</v>
      </c>
    </row>
    <row r="13" spans="1:8" x14ac:dyDescent="0.25">
      <c r="A13" s="43">
        <v>42272</v>
      </c>
      <c r="B13" s="89">
        <v>-11.9</v>
      </c>
      <c r="C13" t="s">
        <v>129</v>
      </c>
      <c r="D13" t="s">
        <v>342</v>
      </c>
    </row>
    <row r="14" spans="1:8" x14ac:dyDescent="0.25">
      <c r="A14" s="43">
        <v>42306</v>
      </c>
      <c r="B14" s="89">
        <v>-11.9</v>
      </c>
      <c r="C14" t="s">
        <v>129</v>
      </c>
      <c r="D14" t="s">
        <v>342</v>
      </c>
    </row>
    <row r="15" spans="1:8" x14ac:dyDescent="0.25">
      <c r="A15" s="43">
        <v>42334</v>
      </c>
      <c r="B15" s="89">
        <v>-11.9</v>
      </c>
      <c r="C15" t="s">
        <v>129</v>
      </c>
      <c r="D15" t="s">
        <v>342</v>
      </c>
    </row>
    <row r="16" spans="1:8" x14ac:dyDescent="0.25">
      <c r="A16" s="43">
        <v>42368</v>
      </c>
      <c r="B16" s="89">
        <v>-14.15</v>
      </c>
      <c r="C16" t="s">
        <v>129</v>
      </c>
      <c r="D16" t="s">
        <v>342</v>
      </c>
    </row>
    <row r="17" spans="1:10" x14ac:dyDescent="0.25">
      <c r="A17" s="43">
        <v>42137</v>
      </c>
      <c r="B17" s="89">
        <v>-191.86</v>
      </c>
      <c r="C17" t="s">
        <v>129</v>
      </c>
      <c r="D17" t="s">
        <v>683</v>
      </c>
    </row>
    <row r="18" spans="1:10" x14ac:dyDescent="0.25">
      <c r="A18" s="43">
        <v>42286</v>
      </c>
      <c r="B18" s="89">
        <v>-143.99</v>
      </c>
      <c r="C18" t="s">
        <v>129</v>
      </c>
      <c r="D18" t="s">
        <v>691</v>
      </c>
    </row>
    <row r="19" spans="1:10" x14ac:dyDescent="0.25">
      <c r="A19" s="43">
        <v>42190</v>
      </c>
      <c r="B19">
        <v>20</v>
      </c>
      <c r="C19" t="s">
        <v>129</v>
      </c>
      <c r="D19" t="s">
        <v>688</v>
      </c>
      <c r="H19">
        <f>B19</f>
        <v>20</v>
      </c>
    </row>
    <row r="20" spans="1:10" x14ac:dyDescent="0.25">
      <c r="A20" s="43">
        <v>42006</v>
      </c>
      <c r="B20" s="89">
        <v>-15.5</v>
      </c>
      <c r="C20" t="s">
        <v>129</v>
      </c>
      <c r="D20" t="s">
        <v>18</v>
      </c>
    </row>
    <row r="21" spans="1:10" x14ac:dyDescent="0.25">
      <c r="A21" s="43">
        <v>42137</v>
      </c>
      <c r="B21" s="89">
        <v>-15.5</v>
      </c>
      <c r="C21" t="s">
        <v>129</v>
      </c>
      <c r="D21" t="s">
        <v>18</v>
      </c>
    </row>
    <row r="22" spans="1:10" x14ac:dyDescent="0.25">
      <c r="A22" s="43">
        <v>42335</v>
      </c>
      <c r="B22" s="89">
        <v>-14.5</v>
      </c>
      <c r="C22" t="s">
        <v>129</v>
      </c>
      <c r="D22" t="s">
        <v>18</v>
      </c>
      <c r="J22" s="89"/>
    </row>
    <row r="23" spans="1:10" x14ac:dyDescent="0.25">
      <c r="A23" s="43">
        <v>42361</v>
      </c>
      <c r="B23" s="89">
        <v>-15.5</v>
      </c>
      <c r="C23" t="s">
        <v>129</v>
      </c>
      <c r="D23" t="s">
        <v>18</v>
      </c>
      <c r="G23" s="89">
        <f>SUM(B20:B23)</f>
        <v>-61</v>
      </c>
      <c r="H23" s="89">
        <f>SUM(B2:B18)</f>
        <v>-644.19000000000005</v>
      </c>
    </row>
    <row r="24" spans="1:10" x14ac:dyDescent="0.25">
      <c r="A24" s="43">
        <v>42095</v>
      </c>
      <c r="B24">
        <v>50</v>
      </c>
      <c r="C24" t="s">
        <v>130</v>
      </c>
      <c r="D24" t="s">
        <v>464</v>
      </c>
    </row>
    <row r="25" spans="1:10" x14ac:dyDescent="0.25">
      <c r="A25" s="43">
        <v>42354</v>
      </c>
      <c r="B25">
        <v>330.02</v>
      </c>
      <c r="C25" t="s">
        <v>130</v>
      </c>
      <c r="D25" t="s">
        <v>481</v>
      </c>
    </row>
    <row r="26" spans="1:10" x14ac:dyDescent="0.25">
      <c r="A26" s="43">
        <v>42361</v>
      </c>
      <c r="B26">
        <v>50</v>
      </c>
      <c r="C26" t="s">
        <v>130</v>
      </c>
      <c r="D26" t="s">
        <v>718</v>
      </c>
    </row>
    <row r="27" spans="1:10" x14ac:dyDescent="0.25">
      <c r="A27" s="43">
        <v>42016</v>
      </c>
      <c r="B27">
        <v>515</v>
      </c>
      <c r="C27" t="s">
        <v>130</v>
      </c>
      <c r="D27" t="s">
        <v>663</v>
      </c>
    </row>
    <row r="28" spans="1:10" x14ac:dyDescent="0.25">
      <c r="A28" s="43">
        <v>42198</v>
      </c>
      <c r="B28">
        <v>500</v>
      </c>
      <c r="C28" t="s">
        <v>130</v>
      </c>
      <c r="D28" t="s">
        <v>686</v>
      </c>
    </row>
    <row r="29" spans="1:10" x14ac:dyDescent="0.25">
      <c r="A29" s="43">
        <v>42159</v>
      </c>
      <c r="B29">
        <v>24.7</v>
      </c>
      <c r="C29" t="s">
        <v>130</v>
      </c>
      <c r="D29" t="s">
        <v>684</v>
      </c>
    </row>
    <row r="30" spans="1:10" x14ac:dyDescent="0.25">
      <c r="A30" s="43">
        <v>42101</v>
      </c>
      <c r="B30">
        <v>60</v>
      </c>
      <c r="C30" t="s">
        <v>130</v>
      </c>
      <c r="D30" t="s">
        <v>523</v>
      </c>
    </row>
    <row r="31" spans="1:10" x14ac:dyDescent="0.25">
      <c r="A31" s="43">
        <v>42058</v>
      </c>
      <c r="B31">
        <v>30</v>
      </c>
      <c r="C31" t="s">
        <v>130</v>
      </c>
      <c r="D31" t="s">
        <v>570</v>
      </c>
    </row>
    <row r="32" spans="1:10" x14ac:dyDescent="0.25">
      <c r="A32" s="43">
        <v>42217</v>
      </c>
      <c r="B32">
        <v>30</v>
      </c>
      <c r="C32" t="s">
        <v>130</v>
      </c>
      <c r="D32" t="s">
        <v>570</v>
      </c>
    </row>
    <row r="33" spans="1:4" x14ac:dyDescent="0.25">
      <c r="A33" s="43">
        <v>42282</v>
      </c>
      <c r="B33">
        <v>30</v>
      </c>
      <c r="C33" t="s">
        <v>130</v>
      </c>
      <c r="D33" t="s">
        <v>570</v>
      </c>
    </row>
    <row r="34" spans="1:4" x14ac:dyDescent="0.25">
      <c r="A34" s="43">
        <v>42016</v>
      </c>
      <c r="B34">
        <v>45</v>
      </c>
      <c r="C34" t="s">
        <v>130</v>
      </c>
      <c r="D34" t="s">
        <v>249</v>
      </c>
    </row>
    <row r="35" spans="1:4" x14ac:dyDescent="0.25">
      <c r="A35" s="43">
        <v>42037</v>
      </c>
      <c r="B35">
        <v>10</v>
      </c>
      <c r="C35" t="s">
        <v>130</v>
      </c>
      <c r="D35" t="s">
        <v>315</v>
      </c>
    </row>
    <row r="36" spans="1:4" x14ac:dyDescent="0.25">
      <c r="A36" s="43">
        <v>42065</v>
      </c>
      <c r="B36">
        <v>10</v>
      </c>
      <c r="C36" t="s">
        <v>130</v>
      </c>
      <c r="D36" t="s">
        <v>315</v>
      </c>
    </row>
    <row r="37" spans="1:4" x14ac:dyDescent="0.25">
      <c r="A37" s="43">
        <v>42094</v>
      </c>
      <c r="B37">
        <v>10</v>
      </c>
      <c r="C37" t="s">
        <v>130</v>
      </c>
      <c r="D37" t="s">
        <v>315</v>
      </c>
    </row>
    <row r="38" spans="1:4" x14ac:dyDescent="0.25">
      <c r="A38" s="43">
        <v>42124</v>
      </c>
      <c r="B38">
        <v>10</v>
      </c>
      <c r="C38" t="s">
        <v>130</v>
      </c>
      <c r="D38" t="s">
        <v>315</v>
      </c>
    </row>
    <row r="39" spans="1:4" x14ac:dyDescent="0.25">
      <c r="A39" s="43">
        <v>42156</v>
      </c>
      <c r="B39">
        <v>10</v>
      </c>
      <c r="C39" t="s">
        <v>130</v>
      </c>
      <c r="D39" t="s">
        <v>315</v>
      </c>
    </row>
    <row r="40" spans="1:4" x14ac:dyDescent="0.25">
      <c r="A40" s="43">
        <v>42185</v>
      </c>
      <c r="B40">
        <v>10</v>
      </c>
      <c r="C40" t="s">
        <v>130</v>
      </c>
      <c r="D40" t="s">
        <v>315</v>
      </c>
    </row>
    <row r="41" spans="1:4" x14ac:dyDescent="0.25">
      <c r="A41" s="43">
        <v>42216</v>
      </c>
      <c r="B41">
        <v>10</v>
      </c>
      <c r="C41" t="s">
        <v>130</v>
      </c>
      <c r="D41" t="s">
        <v>315</v>
      </c>
    </row>
    <row r="42" spans="1:4" x14ac:dyDescent="0.25">
      <c r="A42" s="43">
        <v>42247</v>
      </c>
      <c r="B42">
        <v>10</v>
      </c>
      <c r="C42" t="s">
        <v>130</v>
      </c>
      <c r="D42" t="s">
        <v>315</v>
      </c>
    </row>
    <row r="43" spans="1:4" x14ac:dyDescent="0.25">
      <c r="A43" s="43">
        <v>42277</v>
      </c>
      <c r="B43">
        <v>10</v>
      </c>
      <c r="C43" t="s">
        <v>130</v>
      </c>
      <c r="D43" t="s">
        <v>315</v>
      </c>
    </row>
    <row r="44" spans="1:4" x14ac:dyDescent="0.25">
      <c r="A44" s="43">
        <v>42310</v>
      </c>
      <c r="B44">
        <v>10</v>
      </c>
      <c r="C44" t="s">
        <v>130</v>
      </c>
      <c r="D44" t="s">
        <v>315</v>
      </c>
    </row>
    <row r="45" spans="1:4" x14ac:dyDescent="0.25">
      <c r="A45" s="43">
        <v>42338</v>
      </c>
      <c r="B45">
        <v>10</v>
      </c>
      <c r="C45" t="s">
        <v>130</v>
      </c>
      <c r="D45" t="s">
        <v>315</v>
      </c>
    </row>
    <row r="46" spans="1:4" x14ac:dyDescent="0.25">
      <c r="A46" s="43">
        <v>42369</v>
      </c>
      <c r="B46">
        <v>10</v>
      </c>
      <c r="C46" t="s">
        <v>130</v>
      </c>
      <c r="D46" t="s">
        <v>315</v>
      </c>
    </row>
    <row r="47" spans="1:4" x14ac:dyDescent="0.25">
      <c r="A47" s="43">
        <v>42327</v>
      </c>
      <c r="B47">
        <v>365</v>
      </c>
      <c r="C47" t="s">
        <v>130</v>
      </c>
      <c r="D47" t="s">
        <v>628</v>
      </c>
    </row>
    <row r="48" spans="1:4" x14ac:dyDescent="0.25">
      <c r="A48" s="43">
        <v>42017</v>
      </c>
      <c r="B48">
        <v>100</v>
      </c>
      <c r="C48" t="s">
        <v>130</v>
      </c>
      <c r="D48" t="s">
        <v>664</v>
      </c>
    </row>
    <row r="49" spans="1:4" x14ac:dyDescent="0.25">
      <c r="A49" s="43">
        <v>42072</v>
      </c>
      <c r="B49">
        <v>50</v>
      </c>
      <c r="C49" t="s">
        <v>130</v>
      </c>
      <c r="D49" t="s">
        <v>670</v>
      </c>
    </row>
    <row r="50" spans="1:4" x14ac:dyDescent="0.25">
      <c r="A50" s="43">
        <v>42059</v>
      </c>
      <c r="B50">
        <v>35</v>
      </c>
      <c r="C50" t="s">
        <v>130</v>
      </c>
      <c r="D50" t="s">
        <v>668</v>
      </c>
    </row>
    <row r="51" spans="1:4" x14ac:dyDescent="0.25">
      <c r="A51" s="43">
        <v>42053</v>
      </c>
      <c r="B51">
        <v>15</v>
      </c>
      <c r="C51" t="s">
        <v>130</v>
      </c>
      <c r="D51" t="s">
        <v>362</v>
      </c>
    </row>
    <row r="52" spans="1:4" x14ac:dyDescent="0.25">
      <c r="A52" s="43">
        <v>42101</v>
      </c>
      <c r="B52">
        <v>15</v>
      </c>
      <c r="C52" t="s">
        <v>130</v>
      </c>
      <c r="D52" t="s">
        <v>362</v>
      </c>
    </row>
    <row r="53" spans="1:4" x14ac:dyDescent="0.25">
      <c r="A53" s="43">
        <v>42130</v>
      </c>
      <c r="B53">
        <v>15</v>
      </c>
      <c r="C53" t="s">
        <v>130</v>
      </c>
      <c r="D53" t="s">
        <v>362</v>
      </c>
    </row>
    <row r="54" spans="1:4" x14ac:dyDescent="0.25">
      <c r="A54" s="43">
        <v>42180</v>
      </c>
      <c r="B54">
        <v>15</v>
      </c>
      <c r="C54" t="s">
        <v>130</v>
      </c>
      <c r="D54" t="s">
        <v>362</v>
      </c>
    </row>
    <row r="55" spans="1:4" x14ac:dyDescent="0.25">
      <c r="A55" s="43">
        <v>42263</v>
      </c>
      <c r="B55">
        <v>25</v>
      </c>
      <c r="C55" t="s">
        <v>130</v>
      </c>
      <c r="D55" t="s">
        <v>362</v>
      </c>
    </row>
    <row r="56" spans="1:4" x14ac:dyDescent="0.25">
      <c r="A56" s="43">
        <v>42276</v>
      </c>
      <c r="B56">
        <v>15</v>
      </c>
      <c r="C56" t="s">
        <v>130</v>
      </c>
      <c r="D56" t="s">
        <v>362</v>
      </c>
    </row>
    <row r="57" spans="1:4" x14ac:dyDescent="0.25">
      <c r="A57" s="43">
        <v>407348</v>
      </c>
      <c r="B57">
        <v>15</v>
      </c>
      <c r="C57" t="s">
        <v>130</v>
      </c>
      <c r="D57" t="s">
        <v>362</v>
      </c>
    </row>
    <row r="58" spans="1:4" x14ac:dyDescent="0.25">
      <c r="A58" s="43">
        <v>42151</v>
      </c>
      <c r="B58">
        <v>25</v>
      </c>
      <c r="C58" t="s">
        <v>130</v>
      </c>
      <c r="D58" t="s">
        <v>613</v>
      </c>
    </row>
    <row r="59" spans="1:4" x14ac:dyDescent="0.25">
      <c r="A59" s="43">
        <v>42362</v>
      </c>
      <c r="B59">
        <v>25</v>
      </c>
      <c r="C59" t="s">
        <v>130</v>
      </c>
      <c r="D59" t="s">
        <v>719</v>
      </c>
    </row>
    <row r="60" spans="1:4" x14ac:dyDescent="0.25">
      <c r="A60" s="43">
        <v>42363</v>
      </c>
      <c r="B60">
        <v>45</v>
      </c>
      <c r="C60" t="s">
        <v>130</v>
      </c>
      <c r="D60" t="s">
        <v>720</v>
      </c>
    </row>
    <row r="61" spans="1:4" x14ac:dyDescent="0.25">
      <c r="A61" s="43">
        <v>42006</v>
      </c>
      <c r="B61">
        <v>10</v>
      </c>
      <c r="C61" t="s">
        <v>130</v>
      </c>
      <c r="D61" t="s">
        <v>661</v>
      </c>
    </row>
    <row r="62" spans="1:4" x14ac:dyDescent="0.25">
      <c r="A62" s="43">
        <v>42016</v>
      </c>
      <c r="B62">
        <v>10</v>
      </c>
      <c r="C62" t="s">
        <v>130</v>
      </c>
      <c r="D62" t="s">
        <v>661</v>
      </c>
    </row>
    <row r="63" spans="1:4" x14ac:dyDescent="0.25">
      <c r="A63" s="43">
        <v>42037</v>
      </c>
      <c r="B63">
        <v>10</v>
      </c>
      <c r="C63" t="s">
        <v>130</v>
      </c>
      <c r="D63" t="s">
        <v>661</v>
      </c>
    </row>
    <row r="64" spans="1:4" x14ac:dyDescent="0.25">
      <c r="A64" s="43">
        <v>42065</v>
      </c>
      <c r="B64">
        <v>10</v>
      </c>
      <c r="C64" t="s">
        <v>130</v>
      </c>
      <c r="D64" t="s">
        <v>661</v>
      </c>
    </row>
    <row r="65" spans="1:4" x14ac:dyDescent="0.25">
      <c r="A65" s="43">
        <v>42095</v>
      </c>
      <c r="B65">
        <v>10</v>
      </c>
      <c r="C65" t="s">
        <v>130</v>
      </c>
      <c r="D65" t="s">
        <v>661</v>
      </c>
    </row>
    <row r="66" spans="1:4" x14ac:dyDescent="0.25">
      <c r="A66" s="43">
        <v>42128</v>
      </c>
      <c r="B66">
        <v>10</v>
      </c>
      <c r="C66" t="s">
        <v>130</v>
      </c>
      <c r="D66" t="s">
        <v>661</v>
      </c>
    </row>
    <row r="67" spans="1:4" x14ac:dyDescent="0.25">
      <c r="A67" s="43">
        <v>42156</v>
      </c>
      <c r="B67">
        <v>10</v>
      </c>
      <c r="C67" t="s">
        <v>130</v>
      </c>
      <c r="D67" t="s">
        <v>661</v>
      </c>
    </row>
    <row r="68" spans="1:4" x14ac:dyDescent="0.25">
      <c r="A68" s="43">
        <v>42185</v>
      </c>
      <c r="B68">
        <v>10</v>
      </c>
      <c r="C68" t="s">
        <v>130</v>
      </c>
      <c r="D68" t="s">
        <v>661</v>
      </c>
    </row>
    <row r="69" spans="1:4" x14ac:dyDescent="0.25">
      <c r="A69" s="43">
        <v>42219</v>
      </c>
      <c r="B69">
        <v>10</v>
      </c>
      <c r="C69" t="s">
        <v>130</v>
      </c>
      <c r="D69" t="s">
        <v>661</v>
      </c>
    </row>
    <row r="70" spans="1:4" x14ac:dyDescent="0.25">
      <c r="A70" s="43">
        <v>42248</v>
      </c>
      <c r="B70">
        <v>10</v>
      </c>
      <c r="C70" t="s">
        <v>130</v>
      </c>
      <c r="D70" t="s">
        <v>661</v>
      </c>
    </row>
    <row r="71" spans="1:4" x14ac:dyDescent="0.25">
      <c r="A71" s="43">
        <v>42278</v>
      </c>
      <c r="B71">
        <v>10</v>
      </c>
      <c r="C71" t="s">
        <v>130</v>
      </c>
      <c r="D71" t="s">
        <v>661</v>
      </c>
    </row>
    <row r="72" spans="1:4" x14ac:dyDescent="0.25">
      <c r="A72" s="43">
        <v>42310</v>
      </c>
      <c r="B72">
        <v>10</v>
      </c>
      <c r="C72" t="s">
        <v>130</v>
      </c>
      <c r="D72" t="s">
        <v>661</v>
      </c>
    </row>
    <row r="73" spans="1:4" x14ac:dyDescent="0.25">
      <c r="A73" s="43">
        <v>42261</v>
      </c>
      <c r="B73">
        <v>50</v>
      </c>
      <c r="C73" t="s">
        <v>130</v>
      </c>
      <c r="D73" t="s">
        <v>689</v>
      </c>
    </row>
    <row r="74" spans="1:4" x14ac:dyDescent="0.25">
      <c r="A74" s="43">
        <v>42025</v>
      </c>
      <c r="B74">
        <v>10</v>
      </c>
      <c r="C74" t="s">
        <v>130</v>
      </c>
      <c r="D74" t="s">
        <v>667</v>
      </c>
    </row>
    <row r="75" spans="1:4" x14ac:dyDescent="0.25">
      <c r="A75" s="43">
        <v>42058</v>
      </c>
      <c r="B75">
        <v>10</v>
      </c>
      <c r="C75" t="s">
        <v>130</v>
      </c>
      <c r="D75" t="s">
        <v>667</v>
      </c>
    </row>
    <row r="76" spans="1:4" x14ac:dyDescent="0.25">
      <c r="A76" s="43">
        <v>42086</v>
      </c>
      <c r="B76">
        <v>10</v>
      </c>
      <c r="C76" t="s">
        <v>130</v>
      </c>
      <c r="D76" t="s">
        <v>667</v>
      </c>
    </row>
    <row r="77" spans="1:4" x14ac:dyDescent="0.25">
      <c r="A77" s="43">
        <v>42093</v>
      </c>
      <c r="B77">
        <v>200</v>
      </c>
      <c r="C77" t="s">
        <v>130</v>
      </c>
      <c r="D77" t="s">
        <v>667</v>
      </c>
    </row>
    <row r="78" spans="1:4" x14ac:dyDescent="0.25">
      <c r="A78" s="43">
        <v>42115</v>
      </c>
      <c r="B78">
        <v>10</v>
      </c>
      <c r="C78" t="s">
        <v>130</v>
      </c>
      <c r="D78" t="s">
        <v>667</v>
      </c>
    </row>
    <row r="79" spans="1:4" x14ac:dyDescent="0.25">
      <c r="A79" s="43">
        <v>42145</v>
      </c>
      <c r="B79">
        <v>10</v>
      </c>
      <c r="C79" t="s">
        <v>130</v>
      </c>
      <c r="D79" t="s">
        <v>667</v>
      </c>
    </row>
    <row r="80" spans="1:4" x14ac:dyDescent="0.25">
      <c r="A80" s="43">
        <v>42177</v>
      </c>
      <c r="B80">
        <v>10</v>
      </c>
      <c r="C80" t="s">
        <v>130</v>
      </c>
      <c r="D80" t="s">
        <v>667</v>
      </c>
    </row>
    <row r="81" spans="1:4" x14ac:dyDescent="0.25">
      <c r="A81" s="43">
        <v>42206</v>
      </c>
      <c r="B81">
        <v>10</v>
      </c>
      <c r="C81" t="s">
        <v>130</v>
      </c>
      <c r="D81" t="s">
        <v>455</v>
      </c>
    </row>
    <row r="82" spans="1:4" x14ac:dyDescent="0.25">
      <c r="A82" s="43">
        <v>42237</v>
      </c>
      <c r="B82">
        <v>10</v>
      </c>
      <c r="C82" t="s">
        <v>130</v>
      </c>
      <c r="D82" t="s">
        <v>455</v>
      </c>
    </row>
    <row r="83" spans="1:4" x14ac:dyDescent="0.25">
      <c r="A83" s="43">
        <v>42254</v>
      </c>
      <c r="B83">
        <v>50</v>
      </c>
      <c r="C83" t="s">
        <v>130</v>
      </c>
      <c r="D83" t="s">
        <v>455</v>
      </c>
    </row>
    <row r="84" spans="1:4" x14ac:dyDescent="0.25">
      <c r="A84" s="43">
        <v>42268</v>
      </c>
      <c r="B84">
        <v>10</v>
      </c>
      <c r="C84" t="s">
        <v>130</v>
      </c>
      <c r="D84" t="s">
        <v>667</v>
      </c>
    </row>
    <row r="85" spans="1:4" x14ac:dyDescent="0.25">
      <c r="A85" s="43">
        <v>42298</v>
      </c>
      <c r="B85">
        <v>10</v>
      </c>
      <c r="C85" t="s">
        <v>130</v>
      </c>
      <c r="D85" t="s">
        <v>667</v>
      </c>
    </row>
    <row r="86" spans="1:4" x14ac:dyDescent="0.25">
      <c r="A86" s="43">
        <v>42331</v>
      </c>
      <c r="B86">
        <v>10</v>
      </c>
      <c r="C86" t="s">
        <v>130</v>
      </c>
      <c r="D86" t="s">
        <v>667</v>
      </c>
    </row>
    <row r="87" spans="1:4" x14ac:dyDescent="0.25">
      <c r="A87" s="43">
        <v>42359</v>
      </c>
      <c r="B87">
        <v>10</v>
      </c>
      <c r="C87" t="s">
        <v>130</v>
      </c>
      <c r="D87" t="s">
        <v>455</v>
      </c>
    </row>
    <row r="88" spans="1:4" x14ac:dyDescent="0.25">
      <c r="A88" s="43">
        <v>42368</v>
      </c>
      <c r="B88">
        <v>10</v>
      </c>
      <c r="C88" t="s">
        <v>130</v>
      </c>
      <c r="D88" t="s">
        <v>721</v>
      </c>
    </row>
    <row r="89" spans="1:4" x14ac:dyDescent="0.25">
      <c r="A89" s="43">
        <v>42328</v>
      </c>
      <c r="B89">
        <v>78.2</v>
      </c>
      <c r="C89" t="s">
        <v>130</v>
      </c>
      <c r="D89" t="s">
        <v>703</v>
      </c>
    </row>
    <row r="90" spans="1:4" x14ac:dyDescent="0.25">
      <c r="A90" s="43">
        <v>42111</v>
      </c>
      <c r="B90">
        <v>1500</v>
      </c>
      <c r="C90" t="s">
        <v>130</v>
      </c>
      <c r="D90" t="s">
        <v>680</v>
      </c>
    </row>
    <row r="91" spans="1:4" x14ac:dyDescent="0.25">
      <c r="A91" s="43">
        <v>42086</v>
      </c>
      <c r="B91">
        <v>8500</v>
      </c>
      <c r="C91" t="s">
        <v>130</v>
      </c>
      <c r="D91" t="s">
        <v>674</v>
      </c>
    </row>
    <row r="92" spans="1:4" x14ac:dyDescent="0.25">
      <c r="A92" s="43">
        <v>42006</v>
      </c>
      <c r="B92">
        <v>10</v>
      </c>
      <c r="C92" t="s">
        <v>130</v>
      </c>
      <c r="D92" t="s">
        <v>325</v>
      </c>
    </row>
    <row r="93" spans="1:4" x14ac:dyDescent="0.25">
      <c r="A93" s="43">
        <v>42016</v>
      </c>
      <c r="B93">
        <v>10</v>
      </c>
      <c r="C93" t="s">
        <v>130</v>
      </c>
      <c r="D93" t="s">
        <v>325</v>
      </c>
    </row>
    <row r="94" spans="1:4" x14ac:dyDescent="0.25">
      <c r="A94" s="43">
        <v>42037</v>
      </c>
      <c r="B94">
        <v>10</v>
      </c>
      <c r="C94" t="s">
        <v>130</v>
      </c>
      <c r="D94" t="s">
        <v>325</v>
      </c>
    </row>
    <row r="95" spans="1:4" x14ac:dyDescent="0.25">
      <c r="A95" s="43">
        <v>42065</v>
      </c>
      <c r="B95">
        <v>10</v>
      </c>
      <c r="C95" t="s">
        <v>130</v>
      </c>
      <c r="D95" t="s">
        <v>325</v>
      </c>
    </row>
    <row r="96" spans="1:4" x14ac:dyDescent="0.25">
      <c r="A96" s="43">
        <v>42095</v>
      </c>
      <c r="B96">
        <v>10</v>
      </c>
      <c r="C96" t="s">
        <v>130</v>
      </c>
      <c r="D96" t="s">
        <v>325</v>
      </c>
    </row>
    <row r="97" spans="1:8" x14ac:dyDescent="0.25">
      <c r="A97" s="43">
        <v>42128</v>
      </c>
      <c r="B97">
        <v>10</v>
      </c>
      <c r="C97" t="s">
        <v>130</v>
      </c>
      <c r="D97" t="s">
        <v>325</v>
      </c>
    </row>
    <row r="98" spans="1:8" x14ac:dyDescent="0.25">
      <c r="A98" s="43">
        <v>42156</v>
      </c>
      <c r="B98">
        <v>10</v>
      </c>
      <c r="C98" t="s">
        <v>130</v>
      </c>
      <c r="D98" t="s">
        <v>325</v>
      </c>
    </row>
    <row r="99" spans="1:8" x14ac:dyDescent="0.25">
      <c r="A99" s="43">
        <v>42186</v>
      </c>
      <c r="B99">
        <v>10</v>
      </c>
      <c r="C99" t="s">
        <v>130</v>
      </c>
      <c r="D99" t="s">
        <v>325</v>
      </c>
    </row>
    <row r="100" spans="1:8" x14ac:dyDescent="0.25">
      <c r="A100" s="43">
        <v>42219</v>
      </c>
      <c r="B100">
        <v>10</v>
      </c>
      <c r="C100" t="s">
        <v>130</v>
      </c>
      <c r="D100" t="s">
        <v>325</v>
      </c>
    </row>
    <row r="101" spans="1:8" x14ac:dyDescent="0.25">
      <c r="A101" s="43">
        <v>42248</v>
      </c>
      <c r="B101">
        <v>10</v>
      </c>
      <c r="C101" t="s">
        <v>130</v>
      </c>
      <c r="D101" t="s">
        <v>325</v>
      </c>
    </row>
    <row r="102" spans="1:8" x14ac:dyDescent="0.25">
      <c r="A102" s="43">
        <v>42278</v>
      </c>
      <c r="B102">
        <v>10</v>
      </c>
      <c r="C102" t="s">
        <v>130</v>
      </c>
      <c r="D102" t="s">
        <v>325</v>
      </c>
    </row>
    <row r="103" spans="1:8" x14ac:dyDescent="0.25">
      <c r="A103" s="43">
        <v>42310</v>
      </c>
      <c r="B103">
        <v>10</v>
      </c>
      <c r="C103" t="s">
        <v>130</v>
      </c>
      <c r="D103" t="s">
        <v>325</v>
      </c>
    </row>
    <row r="104" spans="1:8" x14ac:dyDescent="0.25">
      <c r="A104" s="43">
        <v>42361</v>
      </c>
      <c r="B104">
        <v>100</v>
      </c>
      <c r="C104" t="s">
        <v>130</v>
      </c>
      <c r="D104" t="s">
        <v>716</v>
      </c>
    </row>
    <row r="105" spans="1:8" x14ac:dyDescent="0.25">
      <c r="A105" s="43">
        <v>42019</v>
      </c>
      <c r="B105">
        <v>100</v>
      </c>
      <c r="C105" t="s">
        <v>130</v>
      </c>
      <c r="D105" t="s">
        <v>666</v>
      </c>
    </row>
    <row r="106" spans="1:8" x14ac:dyDescent="0.25">
      <c r="A106" s="43">
        <v>42368</v>
      </c>
      <c r="B106">
        <v>500</v>
      </c>
      <c r="C106" t="s">
        <v>130</v>
      </c>
      <c r="D106" t="s">
        <v>722</v>
      </c>
      <c r="G106" s="44"/>
    </row>
    <row r="107" spans="1:8" x14ac:dyDescent="0.25">
      <c r="A107" s="43">
        <v>42369</v>
      </c>
      <c r="B107">
        <v>50</v>
      </c>
      <c r="C107" s="44" t="s">
        <v>130</v>
      </c>
      <c r="D107" s="44" t="s">
        <v>724</v>
      </c>
      <c r="G107" s="44"/>
      <c r="H107">
        <f>SUM(B24:B107)</f>
        <v>14042.92</v>
      </c>
    </row>
    <row r="108" spans="1:8" x14ac:dyDescent="0.25">
      <c r="A108" s="43">
        <v>42072</v>
      </c>
      <c r="B108" s="89">
        <v>-44</v>
      </c>
      <c r="C108" t="s">
        <v>130</v>
      </c>
      <c r="D108" t="s">
        <v>669</v>
      </c>
      <c r="G108" s="89"/>
    </row>
    <row r="109" spans="1:8" x14ac:dyDescent="0.25">
      <c r="A109" s="43">
        <v>42094</v>
      </c>
      <c r="B109" s="89">
        <v>-7196.8</v>
      </c>
      <c r="C109" t="s">
        <v>669</v>
      </c>
      <c r="D109" t="s">
        <v>543</v>
      </c>
      <c r="G109" s="89">
        <f>SUM(B108:B109)</f>
        <v>-7240.8</v>
      </c>
    </row>
    <row r="110" spans="1:8" x14ac:dyDescent="0.25">
      <c r="A110" s="43">
        <v>42298</v>
      </c>
      <c r="B110">
        <v>20422.57</v>
      </c>
      <c r="C110" s="44" t="s">
        <v>669</v>
      </c>
      <c r="D110" t="s">
        <v>543</v>
      </c>
      <c r="G110" s="89"/>
      <c r="H110">
        <f>B110</f>
        <v>20422.57</v>
      </c>
    </row>
    <row r="111" spans="1:8" x14ac:dyDescent="0.25">
      <c r="A111" s="43">
        <v>42081</v>
      </c>
      <c r="B111" s="89">
        <v>-205</v>
      </c>
      <c r="C111" t="s">
        <v>669</v>
      </c>
      <c r="D111" t="s">
        <v>673</v>
      </c>
      <c r="G111" s="89"/>
    </row>
    <row r="112" spans="1:8" x14ac:dyDescent="0.25">
      <c r="A112" s="43">
        <v>42111</v>
      </c>
      <c r="B112" s="89">
        <v>-732</v>
      </c>
      <c r="C112" s="44" t="s">
        <v>669</v>
      </c>
      <c r="D112" t="s">
        <v>681</v>
      </c>
      <c r="G112" s="89">
        <f>SUM(B111:B112)</f>
        <v>-937</v>
      </c>
    </row>
    <row r="113" spans="1:10" x14ac:dyDescent="0.25">
      <c r="A113" s="43">
        <v>42082</v>
      </c>
      <c r="B113">
        <v>4547.1899999999996</v>
      </c>
      <c r="C113" t="s">
        <v>669</v>
      </c>
      <c r="D113" t="s">
        <v>144</v>
      </c>
      <c r="G113" s="89"/>
    </row>
    <row r="114" spans="1:10" x14ac:dyDescent="0.25">
      <c r="A114" s="43">
        <v>42086</v>
      </c>
      <c r="B114">
        <v>20</v>
      </c>
      <c r="C114" t="s">
        <v>669</v>
      </c>
      <c r="D114" t="s">
        <v>144</v>
      </c>
      <c r="G114" s="89"/>
      <c r="H114">
        <f>SUM(B113:B114)</f>
        <v>4567.1899999999996</v>
      </c>
    </row>
    <row r="115" spans="1:10" x14ac:dyDescent="0.25">
      <c r="A115" s="43">
        <v>42088</v>
      </c>
      <c r="B115" s="89">
        <v>-6.75</v>
      </c>
      <c r="C115" t="s">
        <v>669</v>
      </c>
      <c r="D115" t="s">
        <v>676</v>
      </c>
      <c r="G115" s="89">
        <f>B115</f>
        <v>-6.75</v>
      </c>
    </row>
    <row r="116" spans="1:10" x14ac:dyDescent="0.25">
      <c r="A116" s="43">
        <v>42093</v>
      </c>
      <c r="B116">
        <v>2648.31</v>
      </c>
      <c r="C116" t="s">
        <v>669</v>
      </c>
      <c r="D116" t="s">
        <v>677</v>
      </c>
      <c r="G116" s="89"/>
      <c r="J116" s="89"/>
    </row>
    <row r="117" spans="1:10" x14ac:dyDescent="0.25">
      <c r="A117" s="43">
        <v>42089</v>
      </c>
      <c r="B117">
        <v>6.75</v>
      </c>
      <c r="C117" t="s">
        <v>669</v>
      </c>
      <c r="G117" s="89"/>
      <c r="H117">
        <f>SUM(B116:B117)</f>
        <v>2655.06</v>
      </c>
    </row>
    <row r="118" spans="1:10" x14ac:dyDescent="0.25">
      <c r="A118" s="43">
        <v>42312</v>
      </c>
      <c r="B118" s="89">
        <v>-69</v>
      </c>
      <c r="C118" t="s">
        <v>134</v>
      </c>
      <c r="D118" t="s">
        <v>693</v>
      </c>
      <c r="G118" s="89"/>
    </row>
    <row r="119" spans="1:10" x14ac:dyDescent="0.25">
      <c r="A119" s="43">
        <v>42077</v>
      </c>
      <c r="B119" s="89">
        <v>-233.63</v>
      </c>
      <c r="C119" t="s">
        <v>134</v>
      </c>
      <c r="D119" t="s">
        <v>672</v>
      </c>
      <c r="G119" s="89"/>
    </row>
    <row r="120" spans="1:10" x14ac:dyDescent="0.25">
      <c r="A120" s="43">
        <v>42326</v>
      </c>
      <c r="B120" s="89">
        <v>-89.99</v>
      </c>
      <c r="C120" t="s">
        <v>134</v>
      </c>
      <c r="D120" t="s">
        <v>694</v>
      </c>
      <c r="G120" s="89">
        <f>SUM(B118:B120)</f>
        <v>-392.62</v>
      </c>
    </row>
    <row r="121" spans="1:10" x14ac:dyDescent="0.25">
      <c r="A121" s="43">
        <v>42079</v>
      </c>
      <c r="B121">
        <v>1500</v>
      </c>
      <c r="C121" t="s">
        <v>134</v>
      </c>
      <c r="D121" t="s">
        <v>180</v>
      </c>
      <c r="G121" s="89"/>
      <c r="H121">
        <f>B121</f>
        <v>1500</v>
      </c>
    </row>
    <row r="122" spans="1:10" x14ac:dyDescent="0.25">
      <c r="A122" s="43">
        <v>42037</v>
      </c>
      <c r="B122" s="89">
        <v>-396.1</v>
      </c>
      <c r="C122" t="s">
        <v>134</v>
      </c>
      <c r="D122" t="s">
        <v>514</v>
      </c>
      <c r="G122" s="89"/>
    </row>
    <row r="123" spans="1:10" x14ac:dyDescent="0.25">
      <c r="A123" s="43">
        <v>42136</v>
      </c>
      <c r="B123" s="89">
        <v>-368.84</v>
      </c>
      <c r="C123" t="s">
        <v>134</v>
      </c>
      <c r="D123" t="s">
        <v>514</v>
      </c>
      <c r="G123" s="89"/>
    </row>
    <row r="124" spans="1:10" x14ac:dyDescent="0.25">
      <c r="A124" s="43">
        <v>42047</v>
      </c>
      <c r="B124" s="89">
        <v>-378.17</v>
      </c>
      <c r="C124" t="s">
        <v>134</v>
      </c>
      <c r="D124" t="s">
        <v>490</v>
      </c>
      <c r="G124" s="89"/>
    </row>
    <row r="125" spans="1:10" x14ac:dyDescent="0.25">
      <c r="A125" s="43">
        <v>42056</v>
      </c>
      <c r="B125" s="89">
        <v>-396.96</v>
      </c>
      <c r="C125" t="s">
        <v>134</v>
      </c>
      <c r="D125" t="s">
        <v>490</v>
      </c>
      <c r="G125" s="89"/>
    </row>
    <row r="126" spans="1:10" x14ac:dyDescent="0.25">
      <c r="A126" s="43">
        <v>42059</v>
      </c>
      <c r="B126" s="89">
        <v>-395.97</v>
      </c>
      <c r="C126" t="s">
        <v>134</v>
      </c>
      <c r="D126" t="s">
        <v>490</v>
      </c>
      <c r="G126" s="89"/>
    </row>
    <row r="127" spans="1:10" x14ac:dyDescent="0.25">
      <c r="A127" s="43">
        <v>42075</v>
      </c>
      <c r="B127" s="89">
        <v>-378.81</v>
      </c>
      <c r="C127" t="s">
        <v>134</v>
      </c>
      <c r="D127" t="s">
        <v>490</v>
      </c>
      <c r="G127" s="89"/>
    </row>
    <row r="128" spans="1:10" x14ac:dyDescent="0.25">
      <c r="A128" s="43">
        <v>42106</v>
      </c>
      <c r="B128" s="89">
        <v>-370.67</v>
      </c>
      <c r="C128" t="s">
        <v>134</v>
      </c>
      <c r="D128" t="s">
        <v>490</v>
      </c>
      <c r="G128" s="89"/>
    </row>
    <row r="129" spans="1:10" x14ac:dyDescent="0.25">
      <c r="A129" s="43">
        <v>42334</v>
      </c>
      <c r="B129" s="89">
        <v>-379.3</v>
      </c>
      <c r="C129" t="s">
        <v>134</v>
      </c>
      <c r="D129" t="s">
        <v>490</v>
      </c>
      <c r="G129" s="89"/>
    </row>
    <row r="130" spans="1:10" x14ac:dyDescent="0.25">
      <c r="A130" s="43">
        <v>42335</v>
      </c>
      <c r="B130" s="89">
        <v>-6578.54</v>
      </c>
      <c r="C130" t="s">
        <v>134</v>
      </c>
      <c r="D130" t="s">
        <v>702</v>
      </c>
      <c r="G130" s="89"/>
    </row>
    <row r="131" spans="1:10" x14ac:dyDescent="0.25">
      <c r="A131" s="43">
        <v>42006</v>
      </c>
      <c r="B131" s="89">
        <v>-6545.11</v>
      </c>
      <c r="C131" t="s">
        <v>134</v>
      </c>
      <c r="D131" t="s">
        <v>372</v>
      </c>
      <c r="G131" s="89"/>
    </row>
    <row r="132" spans="1:10" x14ac:dyDescent="0.25">
      <c r="A132" s="43">
        <v>42188</v>
      </c>
      <c r="B132" s="89">
        <v>-119.85</v>
      </c>
      <c r="C132" t="s">
        <v>134</v>
      </c>
      <c r="D132" t="s">
        <v>685</v>
      </c>
      <c r="G132" s="89">
        <f>SUM(B122:B132)</f>
        <v>-16308.320000000002</v>
      </c>
    </row>
    <row r="133" spans="1:10" x14ac:dyDescent="0.25">
      <c r="A133" s="43">
        <v>42243</v>
      </c>
      <c r="B133">
        <v>119.85</v>
      </c>
      <c r="C133" t="s">
        <v>134</v>
      </c>
      <c r="D133" t="s">
        <v>685</v>
      </c>
      <c r="G133" s="89"/>
      <c r="H133">
        <v>119.85</v>
      </c>
    </row>
    <row r="134" spans="1:10" x14ac:dyDescent="0.25">
      <c r="A134" s="43">
        <v>42245</v>
      </c>
      <c r="B134" s="89">
        <v>-199.9</v>
      </c>
      <c r="C134" t="s">
        <v>134</v>
      </c>
      <c r="D134" t="s">
        <v>685</v>
      </c>
      <c r="G134" s="89"/>
    </row>
    <row r="135" spans="1:10" x14ac:dyDescent="0.25">
      <c r="A135" s="43">
        <v>42361</v>
      </c>
      <c r="B135" s="89">
        <v>-6000</v>
      </c>
      <c r="C135" t="s">
        <v>134</v>
      </c>
      <c r="D135" t="s">
        <v>715</v>
      </c>
      <c r="G135" s="89">
        <f>SUM(B134:B135)</f>
        <v>-6199.9</v>
      </c>
      <c r="J135" s="89"/>
    </row>
    <row r="136" spans="1:10" x14ac:dyDescent="0.25">
      <c r="G136" s="89"/>
    </row>
    <row r="137" spans="1:10" x14ac:dyDescent="0.25">
      <c r="B137">
        <f>SUM(B1:B136)</f>
        <v>23503.310000000012</v>
      </c>
      <c r="G137" s="97">
        <f>SUM(G135,G132,G120,G115,G112,G109,G23,H23)</f>
        <v>-31790.579999999998</v>
      </c>
      <c r="H137">
        <f>SUM(H2:H135)</f>
        <v>42683.4</v>
      </c>
      <c r="I137" s="98">
        <f>G137+H137</f>
        <v>10892.820000000003</v>
      </c>
    </row>
    <row r="138" spans="1:10" x14ac:dyDescent="0.25">
      <c r="G138" s="89"/>
    </row>
    <row r="139" spans="1:10" x14ac:dyDescent="0.25">
      <c r="G139" s="89"/>
    </row>
    <row r="140" spans="1:10" x14ac:dyDescent="0.25">
      <c r="G140" s="89"/>
    </row>
    <row r="141" spans="1:10" x14ac:dyDescent="0.25">
      <c r="G141" s="89"/>
    </row>
    <row r="142" spans="1:10" x14ac:dyDescent="0.25">
      <c r="G142" s="89"/>
    </row>
  </sheetData>
  <sortState xmlns:xlrd2="http://schemas.microsoft.com/office/spreadsheetml/2017/richdata2" ref="A1:E134">
    <sortCondition ref="C1:C134"/>
    <sortCondition ref="D1:D134"/>
    <sortCondition ref="A1:A134"/>
    <sortCondition ref="B1:B134"/>
  </sortState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9"/>
  <sheetViews>
    <sheetView topLeftCell="A29" workbookViewId="0">
      <selection activeCell="G55" sqref="G55"/>
    </sheetView>
  </sheetViews>
  <sheetFormatPr defaultRowHeight="12.5" x14ac:dyDescent="0.25"/>
  <cols>
    <col min="3" max="3" width="10.26953125" bestFit="1" customWidth="1"/>
    <col min="4" max="4" width="23.453125" customWidth="1"/>
    <col min="6" max="6" width="12.26953125" customWidth="1"/>
    <col min="7" max="7" width="11.7265625" customWidth="1"/>
    <col min="8" max="8" width="13.1796875" customWidth="1"/>
    <col min="9" max="9" width="15.7265625" customWidth="1"/>
  </cols>
  <sheetData>
    <row r="1" spans="1:12" x14ac:dyDescent="0.25">
      <c r="A1" t="s">
        <v>173</v>
      </c>
    </row>
    <row r="2" spans="1:12" x14ac:dyDescent="0.25">
      <c r="A2" t="s">
        <v>174</v>
      </c>
    </row>
    <row r="3" spans="1:12" x14ac:dyDescent="0.25">
      <c r="A3" t="s">
        <v>175</v>
      </c>
    </row>
    <row r="4" spans="1:12" x14ac:dyDescent="0.25">
      <c r="A4" t="s">
        <v>176</v>
      </c>
    </row>
    <row r="10" spans="1:12" ht="13" x14ac:dyDescent="0.3">
      <c r="B10" s="1" t="s">
        <v>141</v>
      </c>
    </row>
    <row r="11" spans="1:12" x14ac:dyDescent="0.25">
      <c r="B11" t="s">
        <v>142</v>
      </c>
    </row>
    <row r="12" spans="1:12" x14ac:dyDescent="0.25">
      <c r="B12" t="s">
        <v>143</v>
      </c>
      <c r="C12" t="s">
        <v>144</v>
      </c>
    </row>
    <row r="14" spans="1:12" x14ac:dyDescent="0.25">
      <c r="B14" t="s">
        <v>145</v>
      </c>
      <c r="L14" s="44" t="s">
        <v>723</v>
      </c>
    </row>
    <row r="16" spans="1:12" x14ac:dyDescent="0.25">
      <c r="B16" t="s">
        <v>146</v>
      </c>
    </row>
    <row r="18" spans="1:9" x14ac:dyDescent="0.25">
      <c r="H18" s="70"/>
    </row>
    <row r="23" spans="1:9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</row>
    <row r="24" spans="1:9" ht="13.5" thickBot="1" x14ac:dyDescent="0.35">
      <c r="A24" s="26"/>
      <c r="B24" s="26"/>
      <c r="C24" s="35">
        <v>2015</v>
      </c>
      <c r="D24" s="35">
        <v>2014</v>
      </c>
      <c r="E24" s="26"/>
      <c r="F24" s="26"/>
      <c r="G24" s="26"/>
      <c r="H24" s="35">
        <v>2015</v>
      </c>
      <c r="I24" s="35">
        <v>2014</v>
      </c>
    </row>
    <row r="26" spans="1:9" ht="13" x14ac:dyDescent="0.3">
      <c r="A26" s="1" t="s">
        <v>149</v>
      </c>
      <c r="F26" s="1" t="s">
        <v>150</v>
      </c>
      <c r="H26" s="8"/>
      <c r="I26" s="8"/>
    </row>
    <row r="27" spans="1:9" x14ac:dyDescent="0.25">
      <c r="C27" s="8"/>
      <c r="D27" s="8"/>
      <c r="F27" s="30" t="s">
        <v>156</v>
      </c>
      <c r="H27" s="63">
        <v>11966.3</v>
      </c>
      <c r="I27" s="8">
        <v>6646.59</v>
      </c>
    </row>
    <row r="28" spans="1:9" x14ac:dyDescent="0.25">
      <c r="A28" t="s">
        <v>155</v>
      </c>
      <c r="C28" s="63">
        <v>23503.31</v>
      </c>
      <c r="D28" s="8">
        <v>11966.3</v>
      </c>
      <c r="E28" s="8"/>
      <c r="F28" s="30" t="s">
        <v>169</v>
      </c>
      <c r="H28" s="63"/>
      <c r="I28" s="8"/>
    </row>
    <row r="29" spans="1:9" x14ac:dyDescent="0.25">
      <c r="C29" s="63"/>
      <c r="D29" s="8"/>
      <c r="E29" s="8"/>
      <c r="F29" s="30" t="s">
        <v>170</v>
      </c>
      <c r="H29" s="94">
        <v>11537.01</v>
      </c>
      <c r="I29" s="25">
        <v>5319.71</v>
      </c>
    </row>
    <row r="30" spans="1:9" x14ac:dyDescent="0.25">
      <c r="C30" s="63"/>
      <c r="D30" s="8"/>
      <c r="E30" s="8"/>
      <c r="H30" s="63">
        <f>SUM(H27:H29)</f>
        <v>23503.309999999998</v>
      </c>
      <c r="I30" s="8">
        <f>SUM(I27:I29)</f>
        <v>11966.3</v>
      </c>
    </row>
    <row r="31" spans="1:9" x14ac:dyDescent="0.25">
      <c r="C31" s="63"/>
      <c r="D31" s="8"/>
      <c r="E31" s="8"/>
      <c r="H31" s="63"/>
      <c r="I31" s="8"/>
    </row>
    <row r="32" spans="1:9" x14ac:dyDescent="0.25">
      <c r="A32" t="s">
        <v>161</v>
      </c>
      <c r="C32" s="63">
        <v>0</v>
      </c>
      <c r="D32" s="8">
        <v>0</v>
      </c>
      <c r="E32" s="8"/>
      <c r="F32" t="s">
        <v>162</v>
      </c>
      <c r="H32" s="63">
        <v>0</v>
      </c>
      <c r="I32" s="8">
        <v>0</v>
      </c>
    </row>
    <row r="33" spans="1:11" x14ac:dyDescent="0.25">
      <c r="C33" s="63"/>
      <c r="D33" s="8"/>
      <c r="E33" s="8"/>
      <c r="H33" s="63"/>
      <c r="I33" s="8"/>
    </row>
    <row r="34" spans="1:11" ht="13.5" thickBot="1" x14ac:dyDescent="0.35">
      <c r="C34" s="93">
        <f>SUM(C28:C33)</f>
        <v>23503.31</v>
      </c>
      <c r="D34" s="27">
        <f>SUM(D28:D33)</f>
        <v>11966.3</v>
      </c>
      <c r="E34" s="21"/>
      <c r="F34" s="1"/>
      <c r="G34" s="1"/>
      <c r="H34" s="93">
        <f>SUM(H30:H33)</f>
        <v>23503.309999999998</v>
      </c>
      <c r="I34" s="27">
        <f>SUM(I30:I33)</f>
        <v>11966.3</v>
      </c>
    </row>
    <row r="35" spans="1:11" ht="13" thickTop="1" x14ac:dyDescent="0.25">
      <c r="C35" s="89"/>
      <c r="H35" s="8"/>
      <c r="I35" s="8"/>
      <c r="K35" s="88"/>
    </row>
    <row r="36" spans="1:11" x14ac:dyDescent="0.25">
      <c r="H36" s="8"/>
      <c r="I36" s="8"/>
    </row>
    <row r="37" spans="1:11" x14ac:dyDescent="0.25">
      <c r="H37" s="8"/>
      <c r="I37" s="8"/>
    </row>
    <row r="38" spans="1:11" ht="13" thickBot="1" x14ac:dyDescent="0.3">
      <c r="F38" s="36"/>
      <c r="G38" s="36"/>
      <c r="H38" s="36"/>
      <c r="I38" s="36"/>
    </row>
    <row r="39" spans="1:11" ht="13.5" thickBot="1" x14ac:dyDescent="0.35">
      <c r="A39" s="1" t="s">
        <v>168</v>
      </c>
      <c r="E39" s="1"/>
      <c r="F39" s="32"/>
      <c r="G39" s="33">
        <v>2015</v>
      </c>
      <c r="H39" s="32"/>
      <c r="I39" s="37">
        <v>2014</v>
      </c>
    </row>
    <row r="40" spans="1:11" x14ac:dyDescent="0.25">
      <c r="I40" s="59"/>
    </row>
    <row r="41" spans="1:11" x14ac:dyDescent="0.25">
      <c r="A41" s="44" t="s">
        <v>635</v>
      </c>
      <c r="F41" s="63"/>
      <c r="G41" s="63">
        <v>43327.59</v>
      </c>
      <c r="H41" s="8"/>
      <c r="I41" s="8">
        <v>29401.279999999999</v>
      </c>
    </row>
    <row r="42" spans="1:11" x14ac:dyDescent="0.25">
      <c r="A42" s="44" t="s">
        <v>129</v>
      </c>
      <c r="F42" s="63"/>
      <c r="G42" s="94"/>
      <c r="H42" s="8"/>
      <c r="I42" s="25">
        <v>411.2</v>
      </c>
    </row>
    <row r="43" spans="1:11" x14ac:dyDescent="0.25">
      <c r="F43" s="63"/>
      <c r="G43" s="63"/>
      <c r="H43" s="8"/>
      <c r="I43" s="8"/>
    </row>
    <row r="44" spans="1:11" x14ac:dyDescent="0.25">
      <c r="F44" s="63"/>
      <c r="G44" s="63">
        <f>SUM(G41:G43)</f>
        <v>43327.59</v>
      </c>
      <c r="H44" s="8"/>
      <c r="I44" s="8">
        <f>SUM(I41:I43)</f>
        <v>29812.48</v>
      </c>
    </row>
    <row r="45" spans="1:11" ht="13" x14ac:dyDescent="0.3">
      <c r="A45" s="1" t="s">
        <v>152</v>
      </c>
      <c r="F45" s="63"/>
      <c r="G45" s="63"/>
      <c r="H45" s="64"/>
      <c r="I45" s="8"/>
    </row>
    <row r="46" spans="1:11" x14ac:dyDescent="0.25">
      <c r="F46" s="63"/>
      <c r="G46" s="63"/>
      <c r="H46" s="64"/>
      <c r="I46" s="8"/>
    </row>
    <row r="47" spans="1:11" x14ac:dyDescent="0.25">
      <c r="A47" t="s">
        <v>153</v>
      </c>
      <c r="F47" s="89"/>
      <c r="G47" s="89"/>
      <c r="H47" s="83">
        <v>394.36</v>
      </c>
    </row>
    <row r="48" spans="1:11" x14ac:dyDescent="0.25">
      <c r="A48" s="44" t="s">
        <v>348</v>
      </c>
      <c r="F48" s="89"/>
      <c r="H48" s="83"/>
      <c r="I48" s="8"/>
    </row>
    <row r="49" spans="1:9" x14ac:dyDescent="0.25">
      <c r="A49" s="44" t="s">
        <v>634</v>
      </c>
      <c r="F49" s="97">
        <v>-31790.58</v>
      </c>
      <c r="G49" s="44"/>
      <c r="H49" s="83">
        <v>24098.41</v>
      </c>
      <c r="I49" s="8"/>
    </row>
    <row r="50" spans="1:9" x14ac:dyDescent="0.25">
      <c r="A50" s="44"/>
      <c r="F50" s="89"/>
      <c r="H50" s="83"/>
      <c r="I50" s="8"/>
    </row>
    <row r="51" spans="1:9" x14ac:dyDescent="0.25">
      <c r="F51" s="89"/>
      <c r="G51" s="89"/>
    </row>
    <row r="52" spans="1:9" x14ac:dyDescent="0.25">
      <c r="F52" s="95"/>
      <c r="G52" s="63">
        <f>-F49</f>
        <v>31790.58</v>
      </c>
      <c r="H52" s="75"/>
      <c r="I52" s="8">
        <f>-SUM(H47:H51)</f>
        <v>-24492.77</v>
      </c>
    </row>
    <row r="53" spans="1:9" x14ac:dyDescent="0.25">
      <c r="F53" s="63"/>
      <c r="G53" s="63"/>
      <c r="H53" s="8"/>
      <c r="I53" s="8"/>
    </row>
    <row r="54" spans="1:9" x14ac:dyDescent="0.25">
      <c r="F54" s="89"/>
      <c r="G54" s="89"/>
    </row>
    <row r="55" spans="1:9" ht="13.5" thickBot="1" x14ac:dyDescent="0.35">
      <c r="B55" s="1" t="s">
        <v>171</v>
      </c>
      <c r="F55" s="89"/>
      <c r="G55" s="96">
        <f>F49+G44</f>
        <v>11537.009999999995</v>
      </c>
      <c r="I55" s="28">
        <f>SUM(I44:I54)</f>
        <v>5319.7099999999991</v>
      </c>
    </row>
    <row r="56" spans="1:9" ht="13.5" thickTop="1" thickBot="1" x14ac:dyDescent="0.3">
      <c r="F56" s="36"/>
      <c r="G56" s="36"/>
      <c r="H56" s="36"/>
      <c r="I56" s="36"/>
    </row>
    <row r="57" spans="1:9" ht="13.5" thickBot="1" x14ac:dyDescent="0.35">
      <c r="F57" s="38"/>
      <c r="G57" s="39">
        <v>2015</v>
      </c>
      <c r="H57" s="38"/>
      <c r="I57" s="37">
        <v>2014</v>
      </c>
    </row>
    <row r="59" spans="1:9" x14ac:dyDescent="0.25">
      <c r="D59" s="1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121"/>
  <sheetViews>
    <sheetView workbookViewId="0">
      <selection activeCell="C2" sqref="C2"/>
    </sheetView>
  </sheetViews>
  <sheetFormatPr defaultRowHeight="12.5" x14ac:dyDescent="0.25"/>
  <cols>
    <col min="1" max="1" width="13.7265625" customWidth="1"/>
    <col min="2" max="2" width="12.26953125" customWidth="1"/>
    <col min="3" max="3" width="17.1796875" customWidth="1"/>
    <col min="8" max="9" width="10.26953125" bestFit="1" customWidth="1"/>
    <col min="10" max="10" width="14.7265625" customWidth="1"/>
  </cols>
  <sheetData>
    <row r="1" spans="1:9" x14ac:dyDescent="0.25">
      <c r="A1" s="43"/>
      <c r="B1" s="64"/>
      <c r="C1" s="11">
        <v>23503.31</v>
      </c>
      <c r="D1" s="40"/>
      <c r="E1" s="5"/>
      <c r="F1" s="40"/>
      <c r="G1" s="44"/>
      <c r="H1" t="s">
        <v>138</v>
      </c>
      <c r="I1" t="s">
        <v>139</v>
      </c>
    </row>
    <row r="2" spans="1:9" x14ac:dyDescent="0.25">
      <c r="A2" s="43">
        <v>42479</v>
      </c>
      <c r="B2" s="63">
        <v>-452.12</v>
      </c>
      <c r="C2" s="11">
        <f t="shared" ref="C2:C33" si="0">C1+B2</f>
        <v>23051.190000000002</v>
      </c>
      <c r="D2" s="40" t="s">
        <v>129</v>
      </c>
      <c r="E2" s="5" t="s">
        <v>746</v>
      </c>
      <c r="F2" s="40"/>
      <c r="G2" s="44"/>
    </row>
    <row r="3" spans="1:9" x14ac:dyDescent="0.25">
      <c r="A3" s="43">
        <v>42675</v>
      </c>
      <c r="B3" s="63">
        <v>-124</v>
      </c>
      <c r="C3" s="11">
        <f t="shared" si="0"/>
        <v>22927.190000000002</v>
      </c>
      <c r="D3" s="40" t="s">
        <v>129</v>
      </c>
      <c r="E3" s="5" t="s">
        <v>743</v>
      </c>
      <c r="F3" s="40"/>
      <c r="G3" s="44"/>
    </row>
    <row r="4" spans="1:9" x14ac:dyDescent="0.25">
      <c r="A4" s="43">
        <v>42641</v>
      </c>
      <c r="B4" s="63">
        <v>-67.64</v>
      </c>
      <c r="C4" s="11">
        <f t="shared" si="0"/>
        <v>22859.550000000003</v>
      </c>
      <c r="D4" s="40" t="s">
        <v>129</v>
      </c>
      <c r="E4" s="5" t="s">
        <v>690</v>
      </c>
      <c r="F4" s="40"/>
      <c r="G4" s="44"/>
    </row>
    <row r="5" spans="1:9" x14ac:dyDescent="0.25">
      <c r="A5" s="43">
        <v>42691</v>
      </c>
      <c r="B5" s="63">
        <v>-59.9</v>
      </c>
      <c r="C5" s="11">
        <f t="shared" si="0"/>
        <v>22799.65</v>
      </c>
      <c r="D5" s="42" t="s">
        <v>129</v>
      </c>
      <c r="E5" s="5" t="s">
        <v>745</v>
      </c>
      <c r="F5" s="40"/>
      <c r="G5" s="44"/>
    </row>
    <row r="6" spans="1:9" x14ac:dyDescent="0.25">
      <c r="A6" s="43">
        <v>42438</v>
      </c>
      <c r="B6" s="63">
        <v>-21.4</v>
      </c>
      <c r="C6" s="11">
        <f t="shared" si="0"/>
        <v>22778.25</v>
      </c>
      <c r="D6" s="40" t="s">
        <v>129</v>
      </c>
      <c r="E6" s="5" t="s">
        <v>18</v>
      </c>
      <c r="F6" s="40"/>
      <c r="G6" s="44"/>
    </row>
    <row r="7" spans="1:9" x14ac:dyDescent="0.25">
      <c r="A7" s="43">
        <v>42397</v>
      </c>
      <c r="B7" s="63">
        <v>-20.9</v>
      </c>
      <c r="C7" s="11">
        <f t="shared" si="0"/>
        <v>22757.35</v>
      </c>
      <c r="D7" s="40" t="s">
        <v>129</v>
      </c>
      <c r="E7" s="5" t="s">
        <v>342</v>
      </c>
      <c r="F7" s="40"/>
      <c r="G7" s="44"/>
    </row>
    <row r="8" spans="1:9" x14ac:dyDescent="0.25">
      <c r="A8" s="43">
        <v>42458</v>
      </c>
      <c r="B8" s="63">
        <v>-20.9</v>
      </c>
      <c r="C8" s="11">
        <f t="shared" si="0"/>
        <v>22736.449999999997</v>
      </c>
      <c r="D8" s="40" t="s">
        <v>129</v>
      </c>
      <c r="E8" s="5" t="s">
        <v>18</v>
      </c>
      <c r="F8" s="40"/>
      <c r="G8" s="44"/>
    </row>
    <row r="9" spans="1:9" x14ac:dyDescent="0.25">
      <c r="A9" s="100" t="s">
        <v>748</v>
      </c>
      <c r="B9" s="63">
        <v>-20.9</v>
      </c>
      <c r="C9" s="11">
        <f t="shared" si="0"/>
        <v>22715.549999999996</v>
      </c>
      <c r="D9" s="42" t="s">
        <v>129</v>
      </c>
      <c r="E9" s="5" t="s">
        <v>342</v>
      </c>
      <c r="F9" s="40"/>
      <c r="G9" s="44"/>
    </row>
    <row r="10" spans="1:9" x14ac:dyDescent="0.25">
      <c r="A10" s="43">
        <v>42720</v>
      </c>
      <c r="B10" s="63">
        <v>-20.149999999999999</v>
      </c>
      <c r="C10" s="11">
        <f t="shared" si="0"/>
        <v>22695.399999999994</v>
      </c>
      <c r="D10" s="42" t="s">
        <v>129</v>
      </c>
      <c r="E10" s="5" t="s">
        <v>18</v>
      </c>
      <c r="F10" s="40"/>
      <c r="G10" s="44"/>
    </row>
    <row r="11" spans="1:9" x14ac:dyDescent="0.25">
      <c r="A11" s="43">
        <v>42426</v>
      </c>
      <c r="B11" s="63">
        <v>-18.649999999999999</v>
      </c>
      <c r="C11" s="11">
        <f t="shared" si="0"/>
        <v>22676.749999999993</v>
      </c>
      <c r="D11" s="40" t="s">
        <v>129</v>
      </c>
      <c r="E11" s="5" t="s">
        <v>342</v>
      </c>
      <c r="F11" s="40"/>
      <c r="G11" s="44"/>
    </row>
    <row r="12" spans="1:9" x14ac:dyDescent="0.25">
      <c r="A12" s="43">
        <v>42479</v>
      </c>
      <c r="B12" s="63">
        <v>-15.5</v>
      </c>
      <c r="C12" s="11">
        <f t="shared" si="0"/>
        <v>22661.249999999993</v>
      </c>
      <c r="D12" s="40" t="s">
        <v>129</v>
      </c>
      <c r="E12" s="5" t="s">
        <v>18</v>
      </c>
      <c r="F12" s="40"/>
      <c r="G12" s="44"/>
    </row>
    <row r="13" spans="1:9" x14ac:dyDescent="0.25">
      <c r="A13" s="43">
        <v>42492</v>
      </c>
      <c r="B13" s="63">
        <v>-11.9</v>
      </c>
      <c r="C13" s="11">
        <f t="shared" si="0"/>
        <v>22649.349999999991</v>
      </c>
      <c r="D13" s="40" t="s">
        <v>129</v>
      </c>
      <c r="E13" s="5" t="s">
        <v>18</v>
      </c>
      <c r="F13" s="40"/>
      <c r="G13" s="44"/>
    </row>
    <row r="14" spans="1:9" x14ac:dyDescent="0.25">
      <c r="A14" s="43">
        <v>42516</v>
      </c>
      <c r="B14" s="63">
        <v>-11.9</v>
      </c>
      <c r="C14" s="11">
        <f t="shared" si="0"/>
        <v>22637.44999999999</v>
      </c>
      <c r="D14" s="40" t="s">
        <v>129</v>
      </c>
      <c r="E14" s="5" t="s">
        <v>342</v>
      </c>
      <c r="F14" s="40"/>
      <c r="G14" s="44"/>
    </row>
    <row r="15" spans="1:9" x14ac:dyDescent="0.25">
      <c r="A15" s="43">
        <v>42548</v>
      </c>
      <c r="B15" s="63">
        <v>-11.9</v>
      </c>
      <c r="C15" s="11">
        <f t="shared" si="0"/>
        <v>22625.549999999988</v>
      </c>
      <c r="D15" s="40" t="s">
        <v>129</v>
      </c>
      <c r="E15" s="5" t="s">
        <v>342</v>
      </c>
      <c r="F15" s="40"/>
      <c r="G15" s="44"/>
    </row>
    <row r="16" spans="1:9" x14ac:dyDescent="0.25">
      <c r="A16" s="43">
        <v>42577</v>
      </c>
      <c r="B16" s="41">
        <v>-11.9</v>
      </c>
      <c r="C16" s="11">
        <f t="shared" si="0"/>
        <v>22613.649999999987</v>
      </c>
      <c r="D16" s="40" t="s">
        <v>129</v>
      </c>
      <c r="E16" s="5" t="s">
        <v>342</v>
      </c>
      <c r="F16" s="40"/>
      <c r="G16" s="44"/>
    </row>
    <row r="17" spans="1:8" x14ac:dyDescent="0.25">
      <c r="A17" s="43">
        <v>42611</v>
      </c>
      <c r="B17" s="63">
        <v>-11.9</v>
      </c>
      <c r="C17" s="11">
        <f t="shared" si="0"/>
        <v>22601.749999999985</v>
      </c>
      <c r="D17" s="40" t="s">
        <v>129</v>
      </c>
      <c r="E17" s="5" t="s">
        <v>342</v>
      </c>
      <c r="F17" s="40"/>
      <c r="G17" s="44"/>
    </row>
    <row r="18" spans="1:8" x14ac:dyDescent="0.25">
      <c r="A18" s="43">
        <v>42640</v>
      </c>
      <c r="B18" s="63">
        <v>-11.9</v>
      </c>
      <c r="C18" s="11">
        <f t="shared" si="0"/>
        <v>22589.849999999984</v>
      </c>
      <c r="D18" s="40" t="s">
        <v>129</v>
      </c>
      <c r="E18" s="5" t="s">
        <v>342</v>
      </c>
      <c r="F18" s="40"/>
      <c r="G18" s="44"/>
    </row>
    <row r="19" spans="1:8" x14ac:dyDescent="0.25">
      <c r="A19" s="43">
        <v>42670</v>
      </c>
      <c r="B19" s="63">
        <v>-11.9</v>
      </c>
      <c r="C19" s="11">
        <f t="shared" si="0"/>
        <v>22577.949999999983</v>
      </c>
      <c r="D19" s="40" t="s">
        <v>129</v>
      </c>
      <c r="E19" s="5" t="s">
        <v>342</v>
      </c>
      <c r="F19" s="40"/>
      <c r="G19" s="44"/>
    </row>
    <row r="20" spans="1:8" x14ac:dyDescent="0.25">
      <c r="A20" s="43">
        <v>42699</v>
      </c>
      <c r="B20" s="63">
        <v>-11.9</v>
      </c>
      <c r="C20" s="11">
        <f t="shared" si="0"/>
        <v>22566.049999999981</v>
      </c>
      <c r="D20" s="42" t="s">
        <v>129</v>
      </c>
      <c r="E20" s="5" t="s">
        <v>342</v>
      </c>
      <c r="F20" s="40"/>
      <c r="G20" s="44"/>
      <c r="H20" s="90">
        <f>SUM(B2:B20)</f>
        <v>-937.25999999999965</v>
      </c>
    </row>
    <row r="21" spans="1:8" x14ac:dyDescent="0.25">
      <c r="A21" s="43">
        <v>42373</v>
      </c>
      <c r="B21" s="64">
        <v>10</v>
      </c>
      <c r="C21" s="11">
        <f t="shared" si="0"/>
        <v>22576.049999999981</v>
      </c>
      <c r="D21" s="40" t="s">
        <v>130</v>
      </c>
      <c r="E21" s="5" t="s">
        <v>661</v>
      </c>
      <c r="F21" s="40"/>
      <c r="G21" s="44"/>
    </row>
    <row r="22" spans="1:8" x14ac:dyDescent="0.25">
      <c r="A22" s="43">
        <v>42373</v>
      </c>
      <c r="B22" s="64">
        <v>10</v>
      </c>
      <c r="C22" s="11">
        <f t="shared" si="0"/>
        <v>22586.049999999981</v>
      </c>
      <c r="D22" s="40" t="s">
        <v>130</v>
      </c>
      <c r="E22" s="5" t="s">
        <v>325</v>
      </c>
      <c r="F22" s="40"/>
      <c r="G22" s="44"/>
    </row>
    <row r="23" spans="1:8" x14ac:dyDescent="0.25">
      <c r="A23" s="43">
        <v>42390</v>
      </c>
      <c r="B23" s="64">
        <v>10</v>
      </c>
      <c r="C23" s="11">
        <f t="shared" si="0"/>
        <v>22596.049999999981</v>
      </c>
      <c r="D23" s="40" t="s">
        <v>130</v>
      </c>
      <c r="E23" s="5" t="s">
        <v>455</v>
      </c>
      <c r="F23" s="40"/>
      <c r="G23" s="44"/>
    </row>
    <row r="24" spans="1:8" x14ac:dyDescent="0.25">
      <c r="A24" s="43">
        <v>42401</v>
      </c>
      <c r="B24" s="64">
        <v>10</v>
      </c>
      <c r="C24" s="11">
        <f t="shared" si="0"/>
        <v>22606.049999999981</v>
      </c>
      <c r="D24" s="40" t="s">
        <v>130</v>
      </c>
      <c r="E24" s="5" t="s">
        <v>315</v>
      </c>
      <c r="F24" s="40"/>
      <c r="G24" s="44"/>
    </row>
    <row r="25" spans="1:8" x14ac:dyDescent="0.25">
      <c r="A25" s="43">
        <v>42401</v>
      </c>
      <c r="B25" s="64">
        <v>10</v>
      </c>
      <c r="C25" s="11">
        <f t="shared" si="0"/>
        <v>22616.049999999981</v>
      </c>
      <c r="D25" s="40" t="s">
        <v>130</v>
      </c>
      <c r="E25" s="5" t="s">
        <v>661</v>
      </c>
      <c r="F25" s="40"/>
      <c r="G25" s="44"/>
    </row>
    <row r="26" spans="1:8" x14ac:dyDescent="0.25">
      <c r="A26" s="43">
        <v>42401</v>
      </c>
      <c r="B26" s="64">
        <v>10</v>
      </c>
      <c r="C26" s="11">
        <f t="shared" si="0"/>
        <v>22626.049999999981</v>
      </c>
      <c r="D26" s="40" t="s">
        <v>130</v>
      </c>
      <c r="E26" s="5" t="s">
        <v>325</v>
      </c>
      <c r="F26" s="40"/>
      <c r="G26" s="44"/>
    </row>
    <row r="27" spans="1:8" x14ac:dyDescent="0.25">
      <c r="A27" s="43">
        <v>42422</v>
      </c>
      <c r="B27" s="40">
        <v>10</v>
      </c>
      <c r="C27" s="11">
        <f t="shared" si="0"/>
        <v>22636.049999999981</v>
      </c>
      <c r="D27" s="40" t="s">
        <v>130</v>
      </c>
      <c r="E27" s="5" t="s">
        <v>455</v>
      </c>
      <c r="F27" s="40"/>
      <c r="G27" s="44"/>
    </row>
    <row r="28" spans="1:8" x14ac:dyDescent="0.25">
      <c r="A28" s="43">
        <v>42429</v>
      </c>
      <c r="B28" s="40">
        <v>10</v>
      </c>
      <c r="C28" s="11">
        <f t="shared" si="0"/>
        <v>22646.049999999981</v>
      </c>
      <c r="D28" s="40" t="s">
        <v>130</v>
      </c>
      <c r="E28" s="5" t="s">
        <v>315</v>
      </c>
      <c r="F28" s="40"/>
      <c r="G28" s="44"/>
    </row>
    <row r="29" spans="1:8" x14ac:dyDescent="0.25">
      <c r="A29" s="43">
        <v>42430</v>
      </c>
      <c r="B29" s="40">
        <v>10</v>
      </c>
      <c r="C29" s="11">
        <f t="shared" si="0"/>
        <v>22656.049999999981</v>
      </c>
      <c r="D29" s="40" t="s">
        <v>130</v>
      </c>
      <c r="E29" s="5" t="s">
        <v>661</v>
      </c>
      <c r="F29" s="40"/>
      <c r="G29" s="44"/>
    </row>
    <row r="30" spans="1:8" x14ac:dyDescent="0.25">
      <c r="A30" s="43">
        <v>42430</v>
      </c>
      <c r="B30" s="40">
        <v>10</v>
      </c>
      <c r="C30" s="11">
        <f t="shared" si="0"/>
        <v>22666.049999999981</v>
      </c>
      <c r="D30" s="40" t="s">
        <v>130</v>
      </c>
      <c r="E30" s="5" t="s">
        <v>325</v>
      </c>
      <c r="F30" s="40"/>
      <c r="G30" s="44"/>
    </row>
    <row r="31" spans="1:8" x14ac:dyDescent="0.25">
      <c r="A31" s="43">
        <v>42450</v>
      </c>
      <c r="B31" s="64">
        <v>10</v>
      </c>
      <c r="C31" s="11">
        <f t="shared" si="0"/>
        <v>22676.049999999981</v>
      </c>
      <c r="D31" s="40" t="s">
        <v>130</v>
      </c>
      <c r="E31" s="5" t="s">
        <v>455</v>
      </c>
      <c r="F31" s="40"/>
      <c r="G31" s="44"/>
    </row>
    <row r="32" spans="1:8" x14ac:dyDescent="0.25">
      <c r="A32" s="43">
        <v>42460</v>
      </c>
      <c r="B32" s="64">
        <v>10</v>
      </c>
      <c r="C32" s="11">
        <f t="shared" si="0"/>
        <v>22686.049999999981</v>
      </c>
      <c r="D32" s="40" t="s">
        <v>130</v>
      </c>
      <c r="E32" s="5" t="s">
        <v>315</v>
      </c>
      <c r="F32" s="40"/>
      <c r="G32" s="44"/>
    </row>
    <row r="33" spans="1:7" x14ac:dyDescent="0.25">
      <c r="A33" s="43">
        <v>42461</v>
      </c>
      <c r="B33" s="64">
        <v>10</v>
      </c>
      <c r="C33" s="11">
        <f t="shared" si="0"/>
        <v>22696.049999999981</v>
      </c>
      <c r="D33" s="40" t="s">
        <v>130</v>
      </c>
      <c r="E33" s="5" t="s">
        <v>661</v>
      </c>
      <c r="F33" s="40"/>
      <c r="G33" s="44"/>
    </row>
    <row r="34" spans="1:7" x14ac:dyDescent="0.25">
      <c r="A34" s="43">
        <v>42461</v>
      </c>
      <c r="B34" s="64">
        <v>10</v>
      </c>
      <c r="C34" s="11">
        <f t="shared" ref="C34:C65" si="1">C33+B34</f>
        <v>22706.049999999981</v>
      </c>
      <c r="D34" s="40" t="s">
        <v>130</v>
      </c>
      <c r="E34" s="5" t="s">
        <v>325</v>
      </c>
      <c r="F34" s="40"/>
      <c r="G34" s="44"/>
    </row>
    <row r="35" spans="1:7" x14ac:dyDescent="0.25">
      <c r="A35" s="43">
        <v>42481</v>
      </c>
      <c r="B35" s="64">
        <v>10</v>
      </c>
      <c r="C35" s="11">
        <f t="shared" si="1"/>
        <v>22716.049999999981</v>
      </c>
      <c r="D35" s="40" t="s">
        <v>130</v>
      </c>
      <c r="E35" s="5" t="s">
        <v>455</v>
      </c>
      <c r="F35" s="40"/>
      <c r="G35" s="44"/>
    </row>
    <row r="36" spans="1:7" x14ac:dyDescent="0.25">
      <c r="A36" s="43">
        <v>42492</v>
      </c>
      <c r="B36" s="64">
        <v>10</v>
      </c>
      <c r="C36" s="11">
        <f t="shared" si="1"/>
        <v>22726.049999999981</v>
      </c>
      <c r="D36" s="40" t="s">
        <v>130</v>
      </c>
      <c r="E36" s="5" t="s">
        <v>315</v>
      </c>
      <c r="F36" s="40"/>
      <c r="G36" s="44"/>
    </row>
    <row r="37" spans="1:7" x14ac:dyDescent="0.25">
      <c r="A37" s="43">
        <v>42492</v>
      </c>
      <c r="B37" s="64">
        <v>10</v>
      </c>
      <c r="C37" s="11">
        <f t="shared" si="1"/>
        <v>22736.049999999981</v>
      </c>
      <c r="D37" s="40" t="s">
        <v>130</v>
      </c>
      <c r="E37" s="5" t="s">
        <v>661</v>
      </c>
      <c r="F37" s="40"/>
      <c r="G37" s="44"/>
    </row>
    <row r="38" spans="1:7" x14ac:dyDescent="0.25">
      <c r="A38" s="43">
        <v>42492</v>
      </c>
      <c r="B38" s="64">
        <v>10</v>
      </c>
      <c r="C38" s="11">
        <f t="shared" si="1"/>
        <v>22746.049999999981</v>
      </c>
      <c r="D38" s="40" t="s">
        <v>130</v>
      </c>
      <c r="E38" s="5" t="s">
        <v>325</v>
      </c>
      <c r="F38" s="40"/>
      <c r="G38" s="44"/>
    </row>
    <row r="39" spans="1:7" x14ac:dyDescent="0.25">
      <c r="A39" s="43">
        <v>42513</v>
      </c>
      <c r="B39" s="64">
        <v>10</v>
      </c>
      <c r="C39" s="11">
        <f t="shared" si="1"/>
        <v>22756.049999999981</v>
      </c>
      <c r="D39" s="40" t="s">
        <v>130</v>
      </c>
      <c r="E39" s="5" t="s">
        <v>455</v>
      </c>
      <c r="F39" s="40"/>
      <c r="G39" s="44"/>
    </row>
    <row r="40" spans="1:7" x14ac:dyDescent="0.25">
      <c r="A40" s="43">
        <v>42521</v>
      </c>
      <c r="B40" s="64">
        <v>10</v>
      </c>
      <c r="C40" s="11">
        <f t="shared" si="1"/>
        <v>22766.049999999981</v>
      </c>
      <c r="D40" s="40" t="s">
        <v>130</v>
      </c>
      <c r="E40" s="5" t="s">
        <v>315</v>
      </c>
      <c r="F40" s="40"/>
      <c r="G40" s="44"/>
    </row>
    <row r="41" spans="1:7" x14ac:dyDescent="0.25">
      <c r="A41" s="43">
        <v>42522</v>
      </c>
      <c r="B41" s="64">
        <v>10</v>
      </c>
      <c r="C41" s="11">
        <f t="shared" si="1"/>
        <v>22776.049999999981</v>
      </c>
      <c r="D41" s="40" t="s">
        <v>130</v>
      </c>
      <c r="E41" s="5" t="s">
        <v>661</v>
      </c>
      <c r="F41" s="40"/>
      <c r="G41" s="44"/>
    </row>
    <row r="42" spans="1:7" x14ac:dyDescent="0.25">
      <c r="A42" s="43">
        <v>42522</v>
      </c>
      <c r="B42" s="64">
        <v>10</v>
      </c>
      <c r="C42" s="11">
        <f t="shared" si="1"/>
        <v>22786.049999999981</v>
      </c>
      <c r="D42" s="40" t="s">
        <v>130</v>
      </c>
      <c r="E42" s="5" t="s">
        <v>325</v>
      </c>
      <c r="F42" s="40"/>
      <c r="G42" s="44"/>
    </row>
    <row r="43" spans="1:7" x14ac:dyDescent="0.25">
      <c r="A43" s="43">
        <v>42542</v>
      </c>
      <c r="B43" s="64">
        <v>10</v>
      </c>
      <c r="C43" s="11">
        <f t="shared" si="1"/>
        <v>22796.049999999981</v>
      </c>
      <c r="D43" s="40" t="s">
        <v>130</v>
      </c>
      <c r="E43" s="5" t="s">
        <v>455</v>
      </c>
      <c r="F43" s="40"/>
      <c r="G43" s="44"/>
    </row>
    <row r="44" spans="1:7" x14ac:dyDescent="0.25">
      <c r="A44" s="43">
        <v>42551</v>
      </c>
      <c r="B44" s="64">
        <v>10</v>
      </c>
      <c r="C44" s="11">
        <f t="shared" si="1"/>
        <v>22806.049999999981</v>
      </c>
      <c r="D44" s="40" t="s">
        <v>130</v>
      </c>
      <c r="E44" s="5" t="s">
        <v>315</v>
      </c>
      <c r="F44" s="40"/>
      <c r="G44" s="44"/>
    </row>
    <row r="45" spans="1:7" x14ac:dyDescent="0.25">
      <c r="A45" s="43">
        <v>42552</v>
      </c>
      <c r="B45" s="64">
        <v>10</v>
      </c>
      <c r="C45" s="11">
        <f t="shared" si="1"/>
        <v>22816.049999999981</v>
      </c>
      <c r="D45" s="40" t="s">
        <v>130</v>
      </c>
      <c r="E45" s="5" t="s">
        <v>661</v>
      </c>
      <c r="F45" s="40"/>
      <c r="G45" s="44"/>
    </row>
    <row r="46" spans="1:7" x14ac:dyDescent="0.25">
      <c r="A46" s="43">
        <v>42552</v>
      </c>
      <c r="B46" s="64">
        <v>10</v>
      </c>
      <c r="C46" s="11">
        <f t="shared" si="1"/>
        <v>22826.049999999981</v>
      </c>
      <c r="D46" s="40" t="s">
        <v>130</v>
      </c>
      <c r="E46" s="5" t="s">
        <v>325</v>
      </c>
      <c r="F46" s="40"/>
      <c r="G46" s="44"/>
    </row>
    <row r="47" spans="1:7" x14ac:dyDescent="0.25">
      <c r="A47" s="43">
        <v>42572</v>
      </c>
      <c r="B47" s="64">
        <v>10</v>
      </c>
      <c r="C47" s="11">
        <f t="shared" si="1"/>
        <v>22836.049999999981</v>
      </c>
      <c r="D47" s="40" t="s">
        <v>130</v>
      </c>
      <c r="E47" s="5" t="s">
        <v>455</v>
      </c>
      <c r="F47" s="40"/>
      <c r="G47" s="44"/>
    </row>
    <row r="48" spans="1:7" x14ac:dyDescent="0.25">
      <c r="A48" s="43">
        <v>42583</v>
      </c>
      <c r="B48" s="64">
        <v>10</v>
      </c>
      <c r="C48" s="11">
        <f t="shared" si="1"/>
        <v>22846.049999999981</v>
      </c>
      <c r="D48" s="40" t="s">
        <v>130</v>
      </c>
      <c r="E48" s="5" t="s">
        <v>315</v>
      </c>
      <c r="F48" s="40"/>
      <c r="G48" s="44"/>
    </row>
    <row r="49" spans="1:7" x14ac:dyDescent="0.25">
      <c r="A49" s="43">
        <v>42583</v>
      </c>
      <c r="B49" s="64">
        <v>10</v>
      </c>
      <c r="C49" s="11">
        <f t="shared" si="1"/>
        <v>22856.049999999981</v>
      </c>
      <c r="D49" s="40" t="s">
        <v>130</v>
      </c>
      <c r="E49" s="5" t="s">
        <v>661</v>
      </c>
      <c r="F49" s="40"/>
      <c r="G49" s="44"/>
    </row>
    <row r="50" spans="1:7" x14ac:dyDescent="0.25">
      <c r="A50" s="43">
        <v>42583</v>
      </c>
      <c r="B50" s="64">
        <v>10</v>
      </c>
      <c r="C50" s="11">
        <f t="shared" si="1"/>
        <v>22866.049999999981</v>
      </c>
      <c r="D50" s="40" t="s">
        <v>130</v>
      </c>
      <c r="E50" s="5" t="s">
        <v>325</v>
      </c>
      <c r="F50" s="40"/>
      <c r="G50" s="44"/>
    </row>
    <row r="51" spans="1:7" x14ac:dyDescent="0.25">
      <c r="A51" s="43">
        <v>42604</v>
      </c>
      <c r="B51" s="64">
        <v>10</v>
      </c>
      <c r="C51" s="11">
        <f t="shared" si="1"/>
        <v>22876.049999999981</v>
      </c>
      <c r="D51" s="40" t="s">
        <v>130</v>
      </c>
      <c r="E51" s="5" t="s">
        <v>455</v>
      </c>
      <c r="F51" s="40"/>
      <c r="G51" s="44"/>
    </row>
    <row r="52" spans="1:7" x14ac:dyDescent="0.25">
      <c r="A52" s="43">
        <v>42613</v>
      </c>
      <c r="B52" s="64">
        <v>10</v>
      </c>
      <c r="C52" s="11">
        <f t="shared" si="1"/>
        <v>22886.049999999981</v>
      </c>
      <c r="D52" s="40" t="s">
        <v>130</v>
      </c>
      <c r="E52" s="5" t="s">
        <v>315</v>
      </c>
      <c r="F52" s="40"/>
      <c r="G52" s="44"/>
    </row>
    <row r="53" spans="1:7" x14ac:dyDescent="0.25">
      <c r="A53" s="43">
        <v>42614</v>
      </c>
      <c r="B53" s="64">
        <v>10</v>
      </c>
      <c r="C53" s="11">
        <f t="shared" si="1"/>
        <v>22896.049999999981</v>
      </c>
      <c r="D53" s="40" t="s">
        <v>130</v>
      </c>
      <c r="E53" s="5" t="s">
        <v>661</v>
      </c>
      <c r="F53" s="40"/>
      <c r="G53" s="44"/>
    </row>
    <row r="54" spans="1:7" x14ac:dyDescent="0.25">
      <c r="A54" s="43">
        <v>42614</v>
      </c>
      <c r="B54" s="64">
        <v>10</v>
      </c>
      <c r="C54" s="11">
        <f t="shared" si="1"/>
        <v>22906.049999999981</v>
      </c>
      <c r="D54" s="40" t="s">
        <v>130</v>
      </c>
      <c r="E54" s="5" t="s">
        <v>325</v>
      </c>
      <c r="F54" s="40"/>
      <c r="G54" s="44"/>
    </row>
    <row r="55" spans="1:7" x14ac:dyDescent="0.25">
      <c r="A55" s="43">
        <v>42634</v>
      </c>
      <c r="B55" s="40">
        <v>10</v>
      </c>
      <c r="C55" s="11">
        <f t="shared" si="1"/>
        <v>22916.049999999981</v>
      </c>
      <c r="D55" s="40" t="s">
        <v>130</v>
      </c>
      <c r="E55" s="5" t="s">
        <v>455</v>
      </c>
      <c r="F55" s="40"/>
      <c r="G55" s="44"/>
    </row>
    <row r="56" spans="1:7" x14ac:dyDescent="0.25">
      <c r="A56" s="43">
        <v>42643</v>
      </c>
      <c r="B56" s="40">
        <v>10</v>
      </c>
      <c r="C56" s="11">
        <f t="shared" si="1"/>
        <v>22926.049999999981</v>
      </c>
      <c r="D56" s="40" t="s">
        <v>130</v>
      </c>
      <c r="E56" s="5" t="s">
        <v>315</v>
      </c>
      <c r="F56" s="40"/>
      <c r="G56" s="44"/>
    </row>
    <row r="57" spans="1:7" x14ac:dyDescent="0.25">
      <c r="A57" s="43">
        <v>42646</v>
      </c>
      <c r="B57" s="64">
        <v>10</v>
      </c>
      <c r="C57" s="11">
        <f t="shared" si="1"/>
        <v>22936.049999999981</v>
      </c>
      <c r="D57" s="40" t="s">
        <v>130</v>
      </c>
      <c r="E57" s="5" t="s">
        <v>661</v>
      </c>
      <c r="F57" s="40"/>
      <c r="G57" s="44"/>
    </row>
    <row r="58" spans="1:7" x14ac:dyDescent="0.25">
      <c r="A58" s="43">
        <v>42646</v>
      </c>
      <c r="B58" s="40">
        <v>10</v>
      </c>
      <c r="C58" s="11">
        <f t="shared" si="1"/>
        <v>22946.049999999981</v>
      </c>
      <c r="D58" s="40" t="s">
        <v>130</v>
      </c>
      <c r="E58" s="5" t="s">
        <v>325</v>
      </c>
      <c r="F58" s="40"/>
      <c r="G58" s="44"/>
    </row>
    <row r="59" spans="1:7" x14ac:dyDescent="0.25">
      <c r="A59" s="43">
        <v>42664</v>
      </c>
      <c r="B59" s="64">
        <v>10</v>
      </c>
      <c r="C59" s="11">
        <f t="shared" si="1"/>
        <v>22956.049999999981</v>
      </c>
      <c r="D59" s="40" t="s">
        <v>130</v>
      </c>
      <c r="E59" s="5" t="s">
        <v>455</v>
      </c>
      <c r="F59" s="40"/>
      <c r="G59" s="44"/>
    </row>
    <row r="60" spans="1:7" x14ac:dyDescent="0.25">
      <c r="A60" s="43">
        <v>42674</v>
      </c>
      <c r="B60" s="64">
        <v>10</v>
      </c>
      <c r="C60" s="11">
        <f t="shared" si="1"/>
        <v>22966.049999999981</v>
      </c>
      <c r="D60" s="40" t="s">
        <v>130</v>
      </c>
      <c r="E60" s="5" t="s">
        <v>315</v>
      </c>
      <c r="F60" s="40"/>
      <c r="G60" s="44"/>
    </row>
    <row r="61" spans="1:7" x14ac:dyDescent="0.25">
      <c r="A61" s="43">
        <v>42675</v>
      </c>
      <c r="B61" s="64">
        <v>10</v>
      </c>
      <c r="C61" s="11">
        <f t="shared" si="1"/>
        <v>22976.049999999981</v>
      </c>
      <c r="D61" s="40" t="s">
        <v>130</v>
      </c>
      <c r="E61" s="5" t="s">
        <v>661</v>
      </c>
      <c r="F61" s="40"/>
      <c r="G61" s="44"/>
    </row>
    <row r="62" spans="1:7" x14ac:dyDescent="0.25">
      <c r="A62" s="43">
        <v>42675</v>
      </c>
      <c r="B62" s="64">
        <v>10</v>
      </c>
      <c r="C62" s="11">
        <f t="shared" si="1"/>
        <v>22986.049999999981</v>
      </c>
      <c r="D62" s="40" t="s">
        <v>130</v>
      </c>
      <c r="E62" s="5" t="s">
        <v>325</v>
      </c>
      <c r="F62" s="40"/>
      <c r="G62" s="44"/>
    </row>
    <row r="63" spans="1:7" x14ac:dyDescent="0.25">
      <c r="A63" s="43">
        <v>42695</v>
      </c>
      <c r="B63" s="64">
        <v>10</v>
      </c>
      <c r="C63" s="11">
        <f t="shared" si="1"/>
        <v>22996.049999999981</v>
      </c>
      <c r="D63" s="42" t="s">
        <v>130</v>
      </c>
      <c r="E63" s="5" t="s">
        <v>455</v>
      </c>
      <c r="F63" s="40"/>
      <c r="G63" s="44"/>
    </row>
    <row r="64" spans="1:7" x14ac:dyDescent="0.25">
      <c r="A64" s="43">
        <v>42704</v>
      </c>
      <c r="B64" s="64">
        <v>10</v>
      </c>
      <c r="C64" s="11">
        <f t="shared" si="1"/>
        <v>23006.049999999981</v>
      </c>
      <c r="D64" s="42" t="s">
        <v>130</v>
      </c>
      <c r="E64" s="5" t="s">
        <v>315</v>
      </c>
      <c r="F64" s="40"/>
      <c r="G64" s="44"/>
    </row>
    <row r="65" spans="1:7" x14ac:dyDescent="0.25">
      <c r="A65" s="43">
        <v>42705</v>
      </c>
      <c r="B65" s="64">
        <v>10</v>
      </c>
      <c r="C65" s="11">
        <f t="shared" si="1"/>
        <v>23016.049999999981</v>
      </c>
      <c r="D65" s="42" t="s">
        <v>130</v>
      </c>
      <c r="E65" s="5" t="s">
        <v>661</v>
      </c>
      <c r="F65" s="40"/>
      <c r="G65" s="44"/>
    </row>
    <row r="66" spans="1:7" x14ac:dyDescent="0.25">
      <c r="A66" s="43">
        <v>42705</v>
      </c>
      <c r="B66" s="64">
        <v>10</v>
      </c>
      <c r="C66" s="11">
        <f t="shared" ref="C66:C97" si="2">C65+B66</f>
        <v>23026.049999999981</v>
      </c>
      <c r="D66" s="42" t="s">
        <v>130</v>
      </c>
      <c r="E66" s="5" t="s">
        <v>325</v>
      </c>
      <c r="F66" s="40"/>
      <c r="G66" s="44"/>
    </row>
    <row r="67" spans="1:7" x14ac:dyDescent="0.25">
      <c r="A67" s="43">
        <v>42725</v>
      </c>
      <c r="B67" s="64">
        <v>10</v>
      </c>
      <c r="C67" s="11">
        <f t="shared" si="2"/>
        <v>23036.049999999981</v>
      </c>
      <c r="D67" s="42" t="s">
        <v>130</v>
      </c>
      <c r="E67" s="5" t="s">
        <v>455</v>
      </c>
      <c r="F67" s="40"/>
      <c r="G67" s="44"/>
    </row>
    <row r="68" spans="1:7" x14ac:dyDescent="0.25">
      <c r="A68" s="43">
        <v>42506</v>
      </c>
      <c r="B68" s="64">
        <v>12.5</v>
      </c>
      <c r="C68" s="11">
        <f t="shared" si="2"/>
        <v>23048.549999999981</v>
      </c>
      <c r="D68" s="40" t="s">
        <v>130</v>
      </c>
      <c r="E68" s="5" t="s">
        <v>729</v>
      </c>
      <c r="F68" s="40"/>
      <c r="G68" s="44"/>
    </row>
    <row r="69" spans="1:7" x14ac:dyDescent="0.25">
      <c r="A69" s="43">
        <v>42426</v>
      </c>
      <c r="B69" s="40">
        <v>15</v>
      </c>
      <c r="C69" s="11">
        <f t="shared" si="2"/>
        <v>23063.549999999981</v>
      </c>
      <c r="D69" s="40" t="s">
        <v>130</v>
      </c>
      <c r="E69" s="5" t="s">
        <v>362</v>
      </c>
      <c r="F69" s="40"/>
      <c r="G69" s="44"/>
    </row>
    <row r="70" spans="1:7" x14ac:dyDescent="0.25">
      <c r="A70" s="43">
        <v>42458</v>
      </c>
      <c r="B70" s="64">
        <v>15</v>
      </c>
      <c r="C70" s="11">
        <f t="shared" si="2"/>
        <v>23078.549999999981</v>
      </c>
      <c r="D70" s="40" t="s">
        <v>130</v>
      </c>
      <c r="E70" s="5" t="s">
        <v>362</v>
      </c>
      <c r="F70" s="40"/>
      <c r="G70" s="44"/>
    </row>
    <row r="71" spans="1:7" x14ac:dyDescent="0.25">
      <c r="A71" s="43">
        <v>42535</v>
      </c>
      <c r="B71" s="64">
        <v>15</v>
      </c>
      <c r="C71" s="11">
        <f t="shared" si="2"/>
        <v>23093.549999999981</v>
      </c>
      <c r="D71" s="40" t="s">
        <v>130</v>
      </c>
      <c r="E71" s="5" t="s">
        <v>362</v>
      </c>
      <c r="F71" s="40"/>
      <c r="G71" s="44"/>
    </row>
    <row r="72" spans="1:7" x14ac:dyDescent="0.25">
      <c r="A72" s="43">
        <v>42576</v>
      </c>
      <c r="B72" s="64">
        <v>15</v>
      </c>
      <c r="C72" s="11">
        <f t="shared" si="2"/>
        <v>23108.549999999981</v>
      </c>
      <c r="D72" s="40" t="s">
        <v>130</v>
      </c>
      <c r="E72" s="5" t="s">
        <v>362</v>
      </c>
      <c r="F72" s="40"/>
      <c r="G72" s="44"/>
    </row>
    <row r="73" spans="1:7" x14ac:dyDescent="0.25">
      <c r="A73" s="43">
        <v>42640</v>
      </c>
      <c r="B73" s="40">
        <v>15</v>
      </c>
      <c r="C73" s="11">
        <f t="shared" si="2"/>
        <v>23123.549999999981</v>
      </c>
      <c r="D73" s="40" t="s">
        <v>130</v>
      </c>
      <c r="E73" s="5" t="s">
        <v>362</v>
      </c>
      <c r="F73" s="40"/>
      <c r="G73" s="44"/>
    </row>
    <row r="74" spans="1:7" x14ac:dyDescent="0.25">
      <c r="A74" s="43">
        <v>42702</v>
      </c>
      <c r="B74" s="64">
        <v>15</v>
      </c>
      <c r="C74" s="11">
        <f t="shared" si="2"/>
        <v>23138.549999999981</v>
      </c>
      <c r="D74" s="42" t="s">
        <v>130</v>
      </c>
      <c r="E74" s="5" t="s">
        <v>362</v>
      </c>
      <c r="F74" s="40"/>
      <c r="G74" s="44"/>
    </row>
    <row r="75" spans="1:7" x14ac:dyDescent="0.25">
      <c r="A75" s="43">
        <v>42119</v>
      </c>
      <c r="B75" s="64">
        <v>25</v>
      </c>
      <c r="C75" s="11">
        <f t="shared" si="2"/>
        <v>23163.549999999981</v>
      </c>
      <c r="D75" s="40" t="s">
        <v>130</v>
      </c>
      <c r="E75" s="5" t="s">
        <v>668</v>
      </c>
      <c r="F75" s="40"/>
      <c r="G75" s="44"/>
    </row>
    <row r="76" spans="1:7" x14ac:dyDescent="0.25">
      <c r="A76" s="43">
        <v>42555</v>
      </c>
      <c r="B76" s="64">
        <v>25</v>
      </c>
      <c r="C76" s="11">
        <f t="shared" si="2"/>
        <v>23188.549999999981</v>
      </c>
      <c r="D76" s="40" t="s">
        <v>130</v>
      </c>
      <c r="E76" s="5" t="s">
        <v>734</v>
      </c>
      <c r="F76" s="40"/>
      <c r="G76" s="44"/>
    </row>
    <row r="77" spans="1:7" x14ac:dyDescent="0.25">
      <c r="A77" s="43">
        <v>42597</v>
      </c>
      <c r="B77" s="64">
        <v>30</v>
      </c>
      <c r="C77" s="11">
        <f t="shared" si="2"/>
        <v>23218.549999999981</v>
      </c>
      <c r="D77" s="40" t="s">
        <v>130</v>
      </c>
      <c r="E77" s="5" t="s">
        <v>738</v>
      </c>
      <c r="F77" s="40"/>
      <c r="G77" s="44"/>
    </row>
    <row r="78" spans="1:7" x14ac:dyDescent="0.25">
      <c r="A78" s="43">
        <v>42614</v>
      </c>
      <c r="B78" s="64">
        <v>30</v>
      </c>
      <c r="C78" s="11">
        <f t="shared" si="2"/>
        <v>23248.549999999981</v>
      </c>
      <c r="D78" s="40" t="s">
        <v>130</v>
      </c>
      <c r="E78" s="5" t="s">
        <v>570</v>
      </c>
      <c r="F78" s="40"/>
      <c r="G78" s="44"/>
    </row>
    <row r="79" spans="1:7" x14ac:dyDescent="0.25">
      <c r="A79" s="100" t="s">
        <v>747</v>
      </c>
      <c r="B79" s="64">
        <v>30</v>
      </c>
      <c r="C79" s="11">
        <f t="shared" si="2"/>
        <v>23278.549999999981</v>
      </c>
      <c r="D79" s="42" t="s">
        <v>130</v>
      </c>
      <c r="E79" s="5" t="s">
        <v>570</v>
      </c>
      <c r="F79" s="40"/>
      <c r="G79" s="44"/>
    </row>
    <row r="80" spans="1:7" x14ac:dyDescent="0.25">
      <c r="A80" s="43">
        <v>42727</v>
      </c>
      <c r="B80" s="64">
        <v>35.19</v>
      </c>
      <c r="C80" s="11">
        <f t="shared" si="2"/>
        <v>23313.73999999998</v>
      </c>
      <c r="D80" s="42" t="s">
        <v>130</v>
      </c>
      <c r="E80" s="5" t="s">
        <v>703</v>
      </c>
      <c r="F80" s="40"/>
      <c r="G80" s="44"/>
    </row>
    <row r="81" spans="1:7" x14ac:dyDescent="0.25">
      <c r="A81" s="43">
        <v>42482</v>
      </c>
      <c r="B81" s="64">
        <v>39.1</v>
      </c>
      <c r="C81" s="11">
        <f t="shared" si="2"/>
        <v>23352.839999999978</v>
      </c>
      <c r="D81" s="40" t="s">
        <v>130</v>
      </c>
      <c r="E81" s="5" t="s">
        <v>703</v>
      </c>
      <c r="F81" s="40"/>
      <c r="G81" s="44"/>
    </row>
    <row r="82" spans="1:7" x14ac:dyDescent="0.25">
      <c r="A82" s="43">
        <v>42464</v>
      </c>
      <c r="B82" s="64">
        <v>50</v>
      </c>
      <c r="C82" s="11">
        <f t="shared" si="2"/>
        <v>23402.839999999978</v>
      </c>
      <c r="D82" s="40" t="s">
        <v>130</v>
      </c>
      <c r="E82" s="5" t="s">
        <v>728</v>
      </c>
      <c r="F82" s="40"/>
      <c r="G82" s="44"/>
    </row>
    <row r="83" spans="1:7" x14ac:dyDescent="0.25">
      <c r="A83" s="43">
        <v>42479</v>
      </c>
      <c r="B83" s="64">
        <v>60</v>
      </c>
      <c r="C83" s="11">
        <f t="shared" si="2"/>
        <v>23462.839999999978</v>
      </c>
      <c r="D83" s="40" t="s">
        <v>130</v>
      </c>
      <c r="E83" s="5" t="s">
        <v>523</v>
      </c>
      <c r="F83" s="40"/>
      <c r="G83" s="44"/>
    </row>
    <row r="84" spans="1:7" x14ac:dyDescent="0.25">
      <c r="A84" s="43">
        <v>42516</v>
      </c>
      <c r="B84" s="64">
        <v>60</v>
      </c>
      <c r="C84" s="11">
        <f t="shared" si="2"/>
        <v>23522.839999999978</v>
      </c>
      <c r="D84" s="40" t="s">
        <v>130</v>
      </c>
      <c r="E84" s="5" t="s">
        <v>570</v>
      </c>
      <c r="F84" s="40"/>
      <c r="G84" s="44"/>
    </row>
    <row r="85" spans="1:7" x14ac:dyDescent="0.25">
      <c r="A85" s="43">
        <v>42605</v>
      </c>
      <c r="B85" s="64">
        <v>70</v>
      </c>
      <c r="C85" s="11">
        <f t="shared" si="2"/>
        <v>23592.839999999978</v>
      </c>
      <c r="D85" s="40" t="s">
        <v>130</v>
      </c>
      <c r="E85" s="5" t="s">
        <v>739</v>
      </c>
      <c r="F85" s="40"/>
      <c r="G85" s="44"/>
    </row>
    <row r="86" spans="1:7" x14ac:dyDescent="0.25">
      <c r="A86" s="43">
        <v>42375</v>
      </c>
      <c r="B86" s="64">
        <v>100</v>
      </c>
      <c r="C86" s="11">
        <f t="shared" si="2"/>
        <v>23692.839999999978</v>
      </c>
      <c r="D86" s="40" t="s">
        <v>130</v>
      </c>
      <c r="E86" s="5" t="s">
        <v>725</v>
      </c>
      <c r="F86" s="40"/>
      <c r="G86" s="44"/>
    </row>
    <row r="87" spans="1:7" x14ac:dyDescent="0.25">
      <c r="A87" s="43">
        <v>42709</v>
      </c>
      <c r="B87" s="64">
        <v>100</v>
      </c>
      <c r="C87" s="11">
        <f t="shared" si="2"/>
        <v>23792.839999999978</v>
      </c>
      <c r="D87" s="42" t="s">
        <v>130</v>
      </c>
      <c r="E87" s="5" t="s">
        <v>716</v>
      </c>
      <c r="F87" s="40"/>
      <c r="G87" s="44"/>
    </row>
    <row r="88" spans="1:7" x14ac:dyDescent="0.25">
      <c r="A88" s="43">
        <v>42471</v>
      </c>
      <c r="B88" s="64">
        <v>150</v>
      </c>
      <c r="C88" s="11">
        <f t="shared" si="2"/>
        <v>23942.839999999978</v>
      </c>
      <c r="D88" s="40" t="s">
        <v>130</v>
      </c>
      <c r="E88" s="5" t="s">
        <v>506</v>
      </c>
      <c r="F88" s="40"/>
      <c r="G88" s="44"/>
    </row>
    <row r="89" spans="1:7" x14ac:dyDescent="0.25">
      <c r="A89" s="43">
        <v>42401</v>
      </c>
      <c r="B89" s="64">
        <v>200</v>
      </c>
      <c r="C89" s="11">
        <f t="shared" si="2"/>
        <v>24142.839999999978</v>
      </c>
      <c r="D89" s="40" t="s">
        <v>130</v>
      </c>
      <c r="E89" s="5" t="s">
        <v>455</v>
      </c>
      <c r="F89" s="40"/>
      <c r="G89" s="44"/>
    </row>
    <row r="90" spans="1:7" x14ac:dyDescent="0.25">
      <c r="A90" s="43">
        <v>42551</v>
      </c>
      <c r="B90" s="64">
        <v>200</v>
      </c>
      <c r="C90" s="11">
        <f t="shared" si="2"/>
        <v>24342.839999999978</v>
      </c>
      <c r="D90" s="40" t="s">
        <v>130</v>
      </c>
      <c r="E90" s="5" t="s">
        <v>733</v>
      </c>
      <c r="F90" s="40"/>
      <c r="G90" s="44"/>
    </row>
    <row r="91" spans="1:7" x14ac:dyDescent="0.25">
      <c r="A91" s="43">
        <v>42590</v>
      </c>
      <c r="B91" s="64">
        <v>300</v>
      </c>
      <c r="C91" s="11">
        <f t="shared" si="2"/>
        <v>24642.839999999978</v>
      </c>
      <c r="D91" s="40" t="s">
        <v>130</v>
      </c>
      <c r="E91" s="5" t="s">
        <v>455</v>
      </c>
      <c r="F91" s="40"/>
      <c r="G91" s="44"/>
    </row>
    <row r="92" spans="1:7" x14ac:dyDescent="0.25">
      <c r="A92" s="43">
        <v>42668</v>
      </c>
      <c r="B92" s="64">
        <v>366</v>
      </c>
      <c r="C92" s="11">
        <f t="shared" si="2"/>
        <v>25008.839999999978</v>
      </c>
      <c r="D92" s="40" t="s">
        <v>130</v>
      </c>
      <c r="E92" s="5" t="s">
        <v>628</v>
      </c>
      <c r="F92" s="40"/>
      <c r="G92" s="44"/>
    </row>
    <row r="93" spans="1:7" x14ac:dyDescent="0.25">
      <c r="A93" s="43">
        <v>60087</v>
      </c>
      <c r="B93" s="64">
        <v>398.17</v>
      </c>
      <c r="C93" s="11">
        <f t="shared" si="2"/>
        <v>25407.009999999977</v>
      </c>
      <c r="D93" s="40" t="s">
        <v>130</v>
      </c>
      <c r="E93" s="5" t="s">
        <v>734</v>
      </c>
      <c r="F93" s="40"/>
      <c r="G93" s="44"/>
    </row>
    <row r="94" spans="1:7" x14ac:dyDescent="0.25">
      <c r="A94" s="43">
        <v>42535</v>
      </c>
      <c r="B94" s="64">
        <v>500</v>
      </c>
      <c r="C94" s="11">
        <f t="shared" si="2"/>
        <v>25907.009999999977</v>
      </c>
      <c r="D94" s="40" t="s">
        <v>130</v>
      </c>
      <c r="E94" s="5" t="s">
        <v>292</v>
      </c>
      <c r="F94" s="40"/>
      <c r="G94" s="44"/>
    </row>
    <row r="95" spans="1:7" x14ac:dyDescent="0.25">
      <c r="A95" s="43">
        <v>42396</v>
      </c>
      <c r="B95" s="64">
        <v>750</v>
      </c>
      <c r="C95" s="11">
        <f t="shared" si="2"/>
        <v>26657.009999999977</v>
      </c>
      <c r="D95" s="40" t="s">
        <v>130</v>
      </c>
      <c r="E95" s="5" t="s">
        <v>727</v>
      </c>
      <c r="F95" s="40"/>
      <c r="G95" s="44"/>
    </row>
    <row r="96" spans="1:7" x14ac:dyDescent="0.25">
      <c r="A96" s="43">
        <v>42538</v>
      </c>
      <c r="B96" s="64">
        <v>1602</v>
      </c>
      <c r="C96" s="11">
        <f t="shared" si="2"/>
        <v>28259.009999999977</v>
      </c>
      <c r="D96" s="40" t="s">
        <v>130</v>
      </c>
      <c r="E96" s="5" t="s">
        <v>732</v>
      </c>
      <c r="F96" s="40"/>
      <c r="G96" s="44"/>
    </row>
    <row r="97" spans="1:9" x14ac:dyDescent="0.25">
      <c r="A97" s="43">
        <v>42478</v>
      </c>
      <c r="B97" s="64">
        <v>2300</v>
      </c>
      <c r="C97" s="11">
        <f t="shared" si="2"/>
        <v>30559.009999999977</v>
      </c>
      <c r="D97" s="40" t="s">
        <v>130</v>
      </c>
      <c r="E97" s="5" t="s">
        <v>543</v>
      </c>
      <c r="F97" s="40"/>
      <c r="G97" s="44"/>
    </row>
    <row r="98" spans="1:9" x14ac:dyDescent="0.25">
      <c r="A98" s="43">
        <v>42535</v>
      </c>
      <c r="B98" s="64">
        <v>2925</v>
      </c>
      <c r="C98" s="11">
        <f t="shared" ref="C98:C119" si="3">C97+B98</f>
        <v>33484.00999999998</v>
      </c>
      <c r="D98" s="40" t="s">
        <v>130</v>
      </c>
      <c r="E98" s="5" t="s">
        <v>732</v>
      </c>
      <c r="F98" s="40"/>
      <c r="G98" s="44"/>
    </row>
    <row r="99" spans="1:9" x14ac:dyDescent="0.25">
      <c r="A99" s="43">
        <v>42663</v>
      </c>
      <c r="B99" s="64">
        <v>14346.64</v>
      </c>
      <c r="C99" s="11">
        <f t="shared" si="3"/>
        <v>47830.64999999998</v>
      </c>
      <c r="D99" s="40" t="s">
        <v>130</v>
      </c>
      <c r="E99" s="5" t="s">
        <v>543</v>
      </c>
      <c r="F99" s="40"/>
      <c r="G99" s="44"/>
      <c r="I99" s="17">
        <f>SUM(B21:B99)</f>
        <v>25264.6</v>
      </c>
    </row>
    <row r="100" spans="1:9" x14ac:dyDescent="0.25">
      <c r="A100" s="43">
        <v>42438</v>
      </c>
      <c r="B100" s="63">
        <v>-15721.82</v>
      </c>
      <c r="C100" s="11">
        <f t="shared" si="3"/>
        <v>32108.82999999998</v>
      </c>
      <c r="D100" s="40" t="s">
        <v>134</v>
      </c>
      <c r="E100" s="5" t="s">
        <v>715</v>
      </c>
      <c r="F100" s="40"/>
      <c r="G100" s="44"/>
    </row>
    <row r="101" spans="1:9" x14ac:dyDescent="0.25">
      <c r="A101" s="43">
        <v>42720</v>
      </c>
      <c r="B101" s="63">
        <v>-14272.12</v>
      </c>
      <c r="C101" s="11">
        <f t="shared" si="3"/>
        <v>17836.709999999977</v>
      </c>
      <c r="D101" s="42" t="s">
        <v>575</v>
      </c>
      <c r="E101" s="5" t="s">
        <v>634</v>
      </c>
      <c r="F101" s="40"/>
      <c r="G101" s="44"/>
    </row>
    <row r="102" spans="1:9" x14ac:dyDescent="0.25">
      <c r="A102" s="43">
        <v>42681</v>
      </c>
      <c r="B102" s="63">
        <v>-4415.33</v>
      </c>
      <c r="C102" s="11">
        <f t="shared" si="3"/>
        <v>13421.379999999977</v>
      </c>
      <c r="D102" s="42" t="s">
        <v>134</v>
      </c>
      <c r="E102" s="5" t="s">
        <v>744</v>
      </c>
      <c r="F102" s="40"/>
      <c r="G102" s="44"/>
    </row>
    <row r="103" spans="1:9" x14ac:dyDescent="0.25">
      <c r="A103" s="43">
        <v>42376</v>
      </c>
      <c r="B103" s="63">
        <v>-373.12</v>
      </c>
      <c r="C103" s="11">
        <f t="shared" si="3"/>
        <v>13048.259999999977</v>
      </c>
      <c r="D103" s="40" t="s">
        <v>134</v>
      </c>
      <c r="E103" s="5" t="s">
        <v>726</v>
      </c>
      <c r="F103" s="40"/>
      <c r="G103" s="44"/>
    </row>
    <row r="104" spans="1:9" x14ac:dyDescent="0.25">
      <c r="A104" s="43">
        <v>42396</v>
      </c>
      <c r="B104" s="63">
        <v>-369.02</v>
      </c>
      <c r="C104" s="11">
        <f t="shared" si="3"/>
        <v>12679.239999999976</v>
      </c>
      <c r="D104" s="40" t="s">
        <v>134</v>
      </c>
      <c r="E104" s="5" t="s">
        <v>490</v>
      </c>
      <c r="F104" s="40"/>
      <c r="G104" s="44"/>
    </row>
    <row r="105" spans="1:9" x14ac:dyDescent="0.25">
      <c r="A105" s="43">
        <v>42392</v>
      </c>
      <c r="B105" s="63">
        <v>-368.31</v>
      </c>
      <c r="C105" s="11">
        <f t="shared" si="3"/>
        <v>12310.929999999977</v>
      </c>
      <c r="D105" s="40" t="s">
        <v>134</v>
      </c>
      <c r="E105" s="5" t="s">
        <v>490</v>
      </c>
      <c r="F105" s="40"/>
      <c r="G105" s="44"/>
    </row>
    <row r="106" spans="1:9" x14ac:dyDescent="0.25">
      <c r="A106" s="43">
        <v>42426</v>
      </c>
      <c r="B106" s="63">
        <v>-365.88</v>
      </c>
      <c r="C106" s="11">
        <f t="shared" si="3"/>
        <v>11945.049999999977</v>
      </c>
      <c r="D106" s="40" t="s">
        <v>134</v>
      </c>
      <c r="E106" s="5" t="s">
        <v>490</v>
      </c>
      <c r="F106" s="40"/>
      <c r="G106" s="44"/>
    </row>
    <row r="107" spans="1:9" x14ac:dyDescent="0.25">
      <c r="A107" s="43">
        <v>42682</v>
      </c>
      <c r="B107" s="63">
        <v>-363.69</v>
      </c>
      <c r="C107" s="11">
        <f t="shared" si="3"/>
        <v>11581.359999999977</v>
      </c>
      <c r="D107" s="42" t="s">
        <v>134</v>
      </c>
      <c r="E107" s="5" t="s">
        <v>491</v>
      </c>
      <c r="F107" s="40"/>
      <c r="G107" s="44"/>
    </row>
    <row r="108" spans="1:9" x14ac:dyDescent="0.25">
      <c r="A108" s="43">
        <v>42677</v>
      </c>
      <c r="B108" s="63">
        <v>-363.39</v>
      </c>
      <c r="C108" s="11">
        <f t="shared" si="3"/>
        <v>11217.969999999978</v>
      </c>
      <c r="D108" s="42" t="s">
        <v>134</v>
      </c>
      <c r="E108" s="5" t="s">
        <v>490</v>
      </c>
      <c r="F108" s="40"/>
      <c r="G108" s="44"/>
    </row>
    <row r="109" spans="1:9" x14ac:dyDescent="0.25">
      <c r="A109" s="43">
        <v>42678</v>
      </c>
      <c r="B109" s="63">
        <v>-363.11</v>
      </c>
      <c r="C109" s="11">
        <f t="shared" si="3"/>
        <v>10854.859999999977</v>
      </c>
      <c r="D109" s="42" t="s">
        <v>134</v>
      </c>
      <c r="E109" s="5" t="s">
        <v>490</v>
      </c>
      <c r="F109" s="40"/>
      <c r="G109" s="44"/>
    </row>
    <row r="110" spans="1:9" x14ac:dyDescent="0.25">
      <c r="A110" s="43">
        <v>42681</v>
      </c>
      <c r="B110" s="63">
        <v>-362.79</v>
      </c>
      <c r="C110" s="11">
        <f t="shared" si="3"/>
        <v>10492.069999999976</v>
      </c>
      <c r="D110" s="42" t="s">
        <v>134</v>
      </c>
      <c r="E110" s="5" t="s">
        <v>490</v>
      </c>
      <c r="F110" s="40"/>
      <c r="G110" s="44"/>
    </row>
    <row r="111" spans="1:9" x14ac:dyDescent="0.25">
      <c r="A111" s="43">
        <v>42409</v>
      </c>
      <c r="B111" s="63">
        <v>-362.25</v>
      </c>
      <c r="C111" s="11">
        <f t="shared" si="3"/>
        <v>10129.819999999976</v>
      </c>
      <c r="D111" s="40" t="s">
        <v>134</v>
      </c>
      <c r="E111" s="5" t="s">
        <v>490</v>
      </c>
      <c r="F111" s="40"/>
      <c r="G111" s="44"/>
    </row>
    <row r="112" spans="1:9" x14ac:dyDescent="0.25">
      <c r="A112" s="43">
        <v>42416</v>
      </c>
      <c r="B112" s="63">
        <v>-358.4</v>
      </c>
      <c r="C112" s="11">
        <f t="shared" si="3"/>
        <v>9771.4199999999764</v>
      </c>
      <c r="D112" s="40" t="s">
        <v>134</v>
      </c>
      <c r="E112" s="5" t="s">
        <v>490</v>
      </c>
      <c r="F112" s="40"/>
      <c r="G112" s="44"/>
    </row>
    <row r="113" spans="1:10" x14ac:dyDescent="0.25">
      <c r="A113" s="43">
        <v>42410</v>
      </c>
      <c r="B113" s="63">
        <v>-354.67</v>
      </c>
      <c r="C113" s="11">
        <f t="shared" si="3"/>
        <v>9416.7499999999764</v>
      </c>
      <c r="D113" s="40" t="s">
        <v>134</v>
      </c>
      <c r="E113" s="5" t="s">
        <v>490</v>
      </c>
      <c r="F113" s="40"/>
      <c r="G113" s="44"/>
    </row>
    <row r="114" spans="1:10" x14ac:dyDescent="0.25">
      <c r="A114" s="43">
        <v>42569</v>
      </c>
      <c r="B114" s="63">
        <v>-49.99</v>
      </c>
      <c r="C114" s="11">
        <f t="shared" si="3"/>
        <v>9366.7599999999766</v>
      </c>
      <c r="D114" s="40" t="s">
        <v>134</v>
      </c>
      <c r="E114" s="5" t="s">
        <v>736</v>
      </c>
      <c r="F114" s="40"/>
      <c r="G114" s="44"/>
    </row>
    <row r="115" spans="1:10" x14ac:dyDescent="0.25">
      <c r="A115" s="43">
        <v>42582</v>
      </c>
      <c r="B115" s="41">
        <v>-45.5</v>
      </c>
      <c r="C115" s="11">
        <f t="shared" si="3"/>
        <v>9321.2599999999766</v>
      </c>
      <c r="D115" s="40" t="s">
        <v>134</v>
      </c>
      <c r="E115" s="5" t="s">
        <v>735</v>
      </c>
      <c r="F115" s="40"/>
      <c r="G115" s="44"/>
    </row>
    <row r="116" spans="1:10" x14ac:dyDescent="0.25">
      <c r="A116" s="43">
        <v>42525</v>
      </c>
      <c r="B116" s="63">
        <v>-34.99</v>
      </c>
      <c r="C116" s="11">
        <f t="shared" si="3"/>
        <v>9286.2699999999768</v>
      </c>
      <c r="D116" s="40" t="s">
        <v>134</v>
      </c>
      <c r="E116" s="5" t="s">
        <v>730</v>
      </c>
      <c r="F116" s="40"/>
      <c r="G116" s="44"/>
    </row>
    <row r="117" spans="1:10" x14ac:dyDescent="0.25">
      <c r="A117" s="43">
        <v>42611</v>
      </c>
      <c r="B117" s="63">
        <v>-31.48</v>
      </c>
      <c r="C117" s="11">
        <f t="shared" si="3"/>
        <v>9254.7899999999772</v>
      </c>
      <c r="D117" s="40" t="s">
        <v>134</v>
      </c>
      <c r="E117" s="5" t="s">
        <v>740</v>
      </c>
      <c r="F117" s="40"/>
      <c r="G117" s="44"/>
    </row>
    <row r="118" spans="1:10" x14ac:dyDescent="0.25">
      <c r="A118" s="43">
        <v>42681</v>
      </c>
      <c r="B118" s="63">
        <v>-15.5</v>
      </c>
      <c r="C118" s="11">
        <f t="shared" si="3"/>
        <v>9239.2899999999772</v>
      </c>
      <c r="D118" s="42" t="s">
        <v>134</v>
      </c>
      <c r="E118" s="5" t="s">
        <v>18</v>
      </c>
      <c r="F118" s="40"/>
      <c r="G118" s="44"/>
    </row>
    <row r="119" spans="1:10" x14ac:dyDescent="0.25">
      <c r="A119" s="43">
        <v>42622</v>
      </c>
      <c r="B119" s="63">
        <v>-12.75</v>
      </c>
      <c r="C119" s="11">
        <f t="shared" si="3"/>
        <v>9226.5399999999772</v>
      </c>
      <c r="D119" s="40" t="s">
        <v>134</v>
      </c>
      <c r="E119" s="5" t="s">
        <v>741</v>
      </c>
      <c r="F119" s="40"/>
      <c r="G119" s="44"/>
      <c r="H119" s="90">
        <f>SUM(B100:B119)</f>
        <v>-38604.11</v>
      </c>
    </row>
    <row r="121" spans="1:10" x14ac:dyDescent="0.25">
      <c r="H121" s="90">
        <f>SUM(H119,H20)</f>
        <v>-39541.370000000003</v>
      </c>
      <c r="I121" s="17">
        <f>SUM(I99)</f>
        <v>25264.6</v>
      </c>
      <c r="J121" s="17">
        <f>SUM(H121:I121)</f>
        <v>-14276.770000000004</v>
      </c>
    </row>
  </sheetData>
  <sortState xmlns:xlrd2="http://schemas.microsoft.com/office/spreadsheetml/2017/richdata2" ref="A2:E119">
    <sortCondition ref="D2:D119"/>
    <sortCondition ref="B2:B119"/>
    <sortCondition ref="A2:A119"/>
    <sortCondition ref="E2:E119"/>
  </sortState>
  <pageMargins left="0.7" right="0.7" top="0.75" bottom="0.75" header="0.3" footer="0.3"/>
  <pageSetup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59"/>
  <sheetViews>
    <sheetView workbookViewId="0">
      <selection sqref="A1:D18"/>
    </sheetView>
  </sheetViews>
  <sheetFormatPr defaultRowHeight="12.5" x14ac:dyDescent="0.25"/>
  <cols>
    <col min="3" max="3" width="10.26953125" bestFit="1" customWidth="1"/>
    <col min="4" max="4" width="23.453125" customWidth="1"/>
    <col min="6" max="6" width="10.54296875" customWidth="1"/>
    <col min="7" max="7" width="11.7265625" customWidth="1"/>
    <col min="8" max="8" width="13.1796875" customWidth="1"/>
    <col min="9" max="9" width="15.7265625" customWidth="1"/>
  </cols>
  <sheetData>
    <row r="1" spans="1:3" x14ac:dyDescent="0.25">
      <c r="A1" t="s">
        <v>173</v>
      </c>
    </row>
    <row r="2" spans="1:3" x14ac:dyDescent="0.25">
      <c r="A2" t="s">
        <v>174</v>
      </c>
    </row>
    <row r="3" spans="1:3" x14ac:dyDescent="0.25">
      <c r="A3" t="s">
        <v>175</v>
      </c>
    </row>
    <row r="4" spans="1:3" x14ac:dyDescent="0.25">
      <c r="A4" t="s">
        <v>176</v>
      </c>
    </row>
    <row r="10" spans="1:3" ht="13" x14ac:dyDescent="0.3">
      <c r="B10" s="1" t="s">
        <v>141</v>
      </c>
    </row>
    <row r="11" spans="1:3" x14ac:dyDescent="0.25">
      <c r="B11" t="s">
        <v>142</v>
      </c>
    </row>
    <row r="12" spans="1:3" x14ac:dyDescent="0.25">
      <c r="B12" t="s">
        <v>143</v>
      </c>
      <c r="C12" t="s">
        <v>144</v>
      </c>
    </row>
    <row r="14" spans="1:3" x14ac:dyDescent="0.25">
      <c r="B14" t="s">
        <v>145</v>
      </c>
    </row>
    <row r="16" spans="1:3" x14ac:dyDescent="0.25">
      <c r="B16" t="s">
        <v>146</v>
      </c>
    </row>
    <row r="18" spans="1:9" x14ac:dyDescent="0.25">
      <c r="H18" s="70"/>
    </row>
    <row r="23" spans="1:9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</row>
    <row r="24" spans="1:9" ht="13.5" thickBot="1" x14ac:dyDescent="0.35">
      <c r="A24" s="26"/>
      <c r="B24" s="26"/>
      <c r="C24" s="35">
        <v>2016</v>
      </c>
      <c r="D24" s="35">
        <v>2015</v>
      </c>
      <c r="E24" s="26"/>
      <c r="F24" s="26"/>
      <c r="G24" s="26"/>
      <c r="H24" s="35">
        <v>2016</v>
      </c>
      <c r="I24" s="35">
        <v>2015</v>
      </c>
    </row>
    <row r="26" spans="1:9" ht="13" x14ac:dyDescent="0.3">
      <c r="A26" s="1" t="s">
        <v>149</v>
      </c>
      <c r="F26" s="1" t="s">
        <v>150</v>
      </c>
      <c r="H26" s="8"/>
      <c r="I26" s="8"/>
    </row>
    <row r="27" spans="1:9" x14ac:dyDescent="0.25">
      <c r="C27" s="8"/>
      <c r="D27" s="8"/>
      <c r="F27" s="30" t="s">
        <v>156</v>
      </c>
      <c r="H27" s="63">
        <v>23503.31</v>
      </c>
      <c r="I27" s="8">
        <v>11966.3</v>
      </c>
    </row>
    <row r="28" spans="1:9" x14ac:dyDescent="0.25">
      <c r="A28" t="s">
        <v>155</v>
      </c>
      <c r="C28" s="63">
        <v>9226.5400000000009</v>
      </c>
      <c r="D28" s="8">
        <v>23503.31</v>
      </c>
      <c r="E28" s="8"/>
      <c r="F28" s="30" t="s">
        <v>169</v>
      </c>
      <c r="H28" s="63"/>
      <c r="I28" s="8"/>
    </row>
    <row r="29" spans="1:9" x14ac:dyDescent="0.25">
      <c r="C29" s="63"/>
      <c r="D29" s="8"/>
      <c r="E29" s="8"/>
      <c r="F29" s="30" t="s">
        <v>170</v>
      </c>
      <c r="H29" s="94">
        <v>-14276.77</v>
      </c>
      <c r="I29" s="25">
        <v>11537.01</v>
      </c>
    </row>
    <row r="30" spans="1:9" x14ac:dyDescent="0.25">
      <c r="C30" s="63"/>
      <c r="D30" s="8"/>
      <c r="E30" s="8"/>
      <c r="H30" s="63">
        <f>SUM(H27:H29)</f>
        <v>9226.5400000000009</v>
      </c>
      <c r="I30" s="8">
        <f>SUM(I27:I29)</f>
        <v>23503.309999999998</v>
      </c>
    </row>
    <row r="31" spans="1:9" x14ac:dyDescent="0.25">
      <c r="C31" s="63"/>
      <c r="D31" s="8"/>
      <c r="E31" s="8"/>
      <c r="H31" s="63"/>
      <c r="I31" s="8"/>
    </row>
    <row r="32" spans="1:9" x14ac:dyDescent="0.25">
      <c r="A32" t="s">
        <v>161</v>
      </c>
      <c r="C32" s="63">
        <v>0</v>
      </c>
      <c r="D32" s="8">
        <v>0</v>
      </c>
      <c r="E32" s="8"/>
      <c r="F32" t="s">
        <v>162</v>
      </c>
      <c r="H32" s="63">
        <v>0</v>
      </c>
      <c r="I32" s="8">
        <v>0</v>
      </c>
    </row>
    <row r="33" spans="1:11" x14ac:dyDescent="0.25">
      <c r="C33" s="63"/>
      <c r="D33" s="8"/>
      <c r="E33" s="8"/>
      <c r="H33" s="63"/>
      <c r="I33" s="8"/>
    </row>
    <row r="34" spans="1:11" ht="13.5" thickBot="1" x14ac:dyDescent="0.35">
      <c r="C34" s="93">
        <f>SUM(C28:C33)</f>
        <v>9226.5400000000009</v>
      </c>
      <c r="D34" s="27">
        <f>SUM(D28:D33)</f>
        <v>23503.31</v>
      </c>
      <c r="E34" s="21"/>
      <c r="F34" s="1"/>
      <c r="G34" s="1"/>
      <c r="H34" s="93">
        <f>SUM(H30:H33)</f>
        <v>9226.5400000000009</v>
      </c>
      <c r="I34" s="27">
        <f>SUM(I30:I33)</f>
        <v>23503.309999999998</v>
      </c>
    </row>
    <row r="35" spans="1:11" ht="13" thickTop="1" x14ac:dyDescent="0.25">
      <c r="C35" s="89"/>
      <c r="H35" s="8"/>
      <c r="I35" s="8"/>
      <c r="K35" s="88"/>
    </row>
    <row r="36" spans="1:11" x14ac:dyDescent="0.25">
      <c r="H36" s="8"/>
      <c r="I36" s="8"/>
    </row>
    <row r="37" spans="1:11" x14ac:dyDescent="0.25">
      <c r="H37" s="8"/>
      <c r="I37" s="8"/>
    </row>
    <row r="38" spans="1:11" ht="13" thickBot="1" x14ac:dyDescent="0.3">
      <c r="F38" s="36"/>
      <c r="G38" s="36"/>
      <c r="H38" s="36"/>
      <c r="I38" s="36"/>
    </row>
    <row r="39" spans="1:11" ht="13.5" thickBot="1" x14ac:dyDescent="0.35">
      <c r="A39" s="1" t="s">
        <v>168</v>
      </c>
      <c r="E39" s="1"/>
      <c r="F39" s="32"/>
      <c r="G39" s="33">
        <v>2016</v>
      </c>
      <c r="H39" s="32"/>
      <c r="I39" s="37">
        <v>2015</v>
      </c>
    </row>
    <row r="40" spans="1:11" x14ac:dyDescent="0.25">
      <c r="I40" s="59"/>
    </row>
    <row r="41" spans="1:11" x14ac:dyDescent="0.25">
      <c r="A41" s="44" t="s">
        <v>635</v>
      </c>
      <c r="F41" s="63"/>
      <c r="G41" s="63">
        <v>25264.6</v>
      </c>
      <c r="H41" s="8"/>
      <c r="I41" s="8">
        <v>43327.59</v>
      </c>
    </row>
    <row r="42" spans="1:11" x14ac:dyDescent="0.25">
      <c r="A42" s="44" t="s">
        <v>129</v>
      </c>
      <c r="F42" s="63"/>
      <c r="G42" s="94"/>
      <c r="H42" s="8"/>
      <c r="I42" s="25"/>
    </row>
    <row r="43" spans="1:11" x14ac:dyDescent="0.25">
      <c r="F43" s="63"/>
      <c r="G43" s="63"/>
      <c r="H43" s="8"/>
      <c r="I43" s="8"/>
    </row>
    <row r="44" spans="1:11" x14ac:dyDescent="0.25">
      <c r="F44" s="63"/>
      <c r="G44" s="63">
        <f>SUM(G41:G43)</f>
        <v>25264.6</v>
      </c>
      <c r="H44" s="8"/>
      <c r="I44" s="8">
        <f>SUM(I41:I43)</f>
        <v>43327.59</v>
      </c>
    </row>
    <row r="45" spans="1:11" ht="13" x14ac:dyDescent="0.3">
      <c r="A45" s="1" t="s">
        <v>152</v>
      </c>
      <c r="F45" s="63"/>
      <c r="G45" s="63"/>
      <c r="H45" s="64"/>
      <c r="I45" s="8"/>
    </row>
    <row r="46" spans="1:11" x14ac:dyDescent="0.25">
      <c r="F46" s="63"/>
      <c r="G46" s="63"/>
      <c r="H46" s="64"/>
      <c r="I46" s="8"/>
    </row>
    <row r="47" spans="1:11" x14ac:dyDescent="0.25">
      <c r="A47" t="s">
        <v>153</v>
      </c>
      <c r="F47" s="89"/>
      <c r="G47" s="89"/>
      <c r="H47" s="83">
        <v>-31790.58</v>
      </c>
    </row>
    <row r="48" spans="1:11" x14ac:dyDescent="0.25">
      <c r="A48" s="44" t="s">
        <v>348</v>
      </c>
      <c r="F48" s="89">
        <v>-937.26</v>
      </c>
      <c r="H48" s="83"/>
      <c r="I48" s="8"/>
    </row>
    <row r="49" spans="1:9" x14ac:dyDescent="0.25">
      <c r="A49" s="44" t="s">
        <v>634</v>
      </c>
      <c r="F49" s="97">
        <v>-38604.11</v>
      </c>
      <c r="G49" s="44"/>
      <c r="H49" s="83"/>
      <c r="I49" s="8"/>
    </row>
    <row r="50" spans="1:9" x14ac:dyDescent="0.25">
      <c r="A50" s="44"/>
      <c r="F50" s="89"/>
      <c r="H50" s="83"/>
      <c r="I50" s="8"/>
    </row>
    <row r="51" spans="1:9" x14ac:dyDescent="0.25">
      <c r="F51" s="89"/>
      <c r="G51" s="89"/>
    </row>
    <row r="52" spans="1:9" x14ac:dyDescent="0.25">
      <c r="F52" s="95">
        <f>SUM(F48:F51)</f>
        <v>-39541.370000000003</v>
      </c>
      <c r="G52" s="63"/>
      <c r="H52" s="75"/>
      <c r="I52" s="8"/>
    </row>
    <row r="53" spans="1:9" x14ac:dyDescent="0.25">
      <c r="F53" s="63"/>
      <c r="G53" s="63"/>
      <c r="H53" s="8"/>
      <c r="I53" s="8"/>
    </row>
    <row r="54" spans="1:9" x14ac:dyDescent="0.25">
      <c r="F54" s="89"/>
      <c r="G54" s="89"/>
    </row>
    <row r="55" spans="1:9" ht="13.5" thickBot="1" x14ac:dyDescent="0.35">
      <c r="B55" s="1" t="s">
        <v>171</v>
      </c>
      <c r="F55" s="89"/>
      <c r="G55" s="96">
        <f>F52+G44</f>
        <v>-14276.770000000004</v>
      </c>
      <c r="I55" s="28">
        <f>SUM(H44:I47)</f>
        <v>11537.009999999995</v>
      </c>
    </row>
    <row r="56" spans="1:9" ht="13.5" thickTop="1" thickBot="1" x14ac:dyDescent="0.3">
      <c r="F56" s="36"/>
      <c r="G56" s="36"/>
      <c r="H56" s="36"/>
      <c r="I56" s="36"/>
    </row>
    <row r="57" spans="1:9" ht="13.5" thickBot="1" x14ac:dyDescent="0.35">
      <c r="F57" s="38"/>
      <c r="G57" s="39">
        <v>2016</v>
      </c>
      <c r="H57" s="38"/>
      <c r="I57" s="37">
        <v>2015</v>
      </c>
    </row>
    <row r="59" spans="1:9" x14ac:dyDescent="0.25">
      <c r="D59" s="17"/>
    </row>
  </sheetData>
  <pageMargins left="0.7" right="0.7" top="0.75" bottom="0.75" header="0.3" footer="0.3"/>
  <pageSetup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E4B7-B86A-4EF5-9688-E4EDB4647779}">
  <dimension ref="A1:M130"/>
  <sheetViews>
    <sheetView topLeftCell="A106" workbookViewId="0">
      <selection activeCell="K130" sqref="K130"/>
    </sheetView>
  </sheetViews>
  <sheetFormatPr defaultRowHeight="12.5" x14ac:dyDescent="0.25"/>
  <cols>
    <col min="1" max="1" width="12.90625" style="29" customWidth="1"/>
    <col min="2" max="2" width="12.1796875" customWidth="1"/>
    <col min="3" max="3" width="15.54296875" customWidth="1"/>
    <col min="8" max="8" width="10.1796875" bestFit="1" customWidth="1"/>
    <col min="9" max="9" width="10.453125" bestFit="1" customWidth="1"/>
    <col min="11" max="11" width="11.81640625" customWidth="1"/>
    <col min="13" max="13" width="10.6328125" bestFit="1" customWidth="1"/>
  </cols>
  <sheetData>
    <row r="1" spans="1:9" x14ac:dyDescent="0.25">
      <c r="A1" s="121"/>
      <c r="B1" s="120"/>
      <c r="C1" s="110">
        <v>9226.53999999997</v>
      </c>
      <c r="D1" s="114" t="s">
        <v>129</v>
      </c>
      <c r="E1" s="108"/>
      <c r="F1" s="114"/>
      <c r="G1" s="118"/>
      <c r="H1" s="101" t="s">
        <v>832</v>
      </c>
      <c r="I1" s="101" t="s">
        <v>833</v>
      </c>
    </row>
    <row r="2" spans="1:9" x14ac:dyDescent="0.25">
      <c r="A2" s="121"/>
      <c r="B2" s="120"/>
      <c r="C2" s="110"/>
      <c r="D2" s="114"/>
      <c r="E2" s="108"/>
      <c r="F2" s="114"/>
      <c r="G2" s="118"/>
      <c r="H2" s="102"/>
    </row>
    <row r="3" spans="1:9" x14ac:dyDescent="0.25">
      <c r="A3" s="121">
        <v>42744</v>
      </c>
      <c r="B3" s="120">
        <v>-15.5</v>
      </c>
      <c r="C3" s="110">
        <v>7011.1999999999698</v>
      </c>
      <c r="D3" s="114" t="s">
        <v>129</v>
      </c>
      <c r="E3" s="108" t="s">
        <v>18</v>
      </c>
      <c r="F3" s="114"/>
      <c r="G3" s="118"/>
      <c r="H3" s="102"/>
    </row>
    <row r="4" spans="1:9" x14ac:dyDescent="0.25">
      <c r="A4" s="121" t="s">
        <v>755</v>
      </c>
      <c r="B4" s="120">
        <v>-9</v>
      </c>
      <c r="C4" s="110">
        <v>7402.1999999999698</v>
      </c>
      <c r="D4" s="114" t="s">
        <v>129</v>
      </c>
      <c r="E4" s="108" t="s">
        <v>757</v>
      </c>
      <c r="F4" s="114"/>
      <c r="G4" s="118"/>
      <c r="H4" s="102"/>
    </row>
    <row r="5" spans="1:9" x14ac:dyDescent="0.25">
      <c r="A5" s="121" t="s">
        <v>763</v>
      </c>
      <c r="B5" s="120">
        <v>-9</v>
      </c>
      <c r="C5" s="110">
        <v>7123.3599999999697</v>
      </c>
      <c r="D5" s="114" t="s">
        <v>129</v>
      </c>
      <c r="E5" s="108" t="s">
        <v>757</v>
      </c>
      <c r="F5" s="114"/>
      <c r="G5" s="118"/>
      <c r="H5" s="102"/>
    </row>
    <row r="6" spans="1:9" x14ac:dyDescent="0.25">
      <c r="A6" s="121" t="s">
        <v>765</v>
      </c>
      <c r="B6" s="120">
        <v>-15.5</v>
      </c>
      <c r="C6" s="110">
        <v>6200.1599999999698</v>
      </c>
      <c r="D6" s="114" t="s">
        <v>129</v>
      </c>
      <c r="E6" s="108" t="s">
        <v>18</v>
      </c>
      <c r="F6" s="114"/>
      <c r="G6" s="118"/>
      <c r="H6" s="102"/>
    </row>
    <row r="7" spans="1:9" x14ac:dyDescent="0.25">
      <c r="A7" s="121" t="s">
        <v>773</v>
      </c>
      <c r="B7" s="120">
        <v>-25</v>
      </c>
      <c r="C7" s="110">
        <v>7822.789999999969</v>
      </c>
      <c r="D7" s="114" t="s">
        <v>129</v>
      </c>
      <c r="E7" s="108" t="s">
        <v>780</v>
      </c>
      <c r="F7" s="114"/>
      <c r="G7" s="118"/>
      <c r="H7" s="102"/>
    </row>
    <row r="8" spans="1:9" x14ac:dyDescent="0.25">
      <c r="A8" s="121" t="s">
        <v>776</v>
      </c>
      <c r="B8" s="120">
        <v>-11.25</v>
      </c>
      <c r="C8" s="110">
        <v>7797.3799999999692</v>
      </c>
      <c r="D8" s="114" t="s">
        <v>129</v>
      </c>
      <c r="E8" s="108" t="s">
        <v>757</v>
      </c>
      <c r="F8" s="114"/>
      <c r="G8" s="118"/>
      <c r="H8" s="102"/>
    </row>
    <row r="9" spans="1:9" x14ac:dyDescent="0.25">
      <c r="A9" s="121">
        <v>42835</v>
      </c>
      <c r="B9" s="120">
        <v>-20.7</v>
      </c>
      <c r="C9" s="110">
        <v>3991.869999999969</v>
      </c>
      <c r="D9" s="114" t="s">
        <v>129</v>
      </c>
      <c r="E9" s="108" t="s">
        <v>18</v>
      </c>
      <c r="F9" s="114"/>
      <c r="G9" s="118"/>
      <c r="H9" s="102"/>
    </row>
    <row r="10" spans="1:9" x14ac:dyDescent="0.25">
      <c r="A10" s="121" t="s">
        <v>795</v>
      </c>
      <c r="B10" s="120">
        <v>-9</v>
      </c>
      <c r="C10" s="110">
        <v>4510.869999999969</v>
      </c>
      <c r="D10" s="114" t="s">
        <v>129</v>
      </c>
      <c r="E10" s="108" t="s">
        <v>757</v>
      </c>
      <c r="F10" s="114"/>
      <c r="G10" s="118"/>
      <c r="H10" s="102"/>
    </row>
    <row r="11" spans="1:9" x14ac:dyDescent="0.25">
      <c r="A11" s="121" t="s">
        <v>805</v>
      </c>
      <c r="B11" s="120">
        <v>-9</v>
      </c>
      <c r="C11" s="110">
        <v>10484.259999999969</v>
      </c>
      <c r="D11" s="114" t="s">
        <v>129</v>
      </c>
      <c r="E11" s="108" t="s">
        <v>757</v>
      </c>
      <c r="F11" s="114"/>
      <c r="G11" s="118"/>
      <c r="H11" s="102"/>
    </row>
    <row r="12" spans="1:9" x14ac:dyDescent="0.25">
      <c r="A12" s="121">
        <v>42894</v>
      </c>
      <c r="B12" s="120">
        <v>-568.95000000000005</v>
      </c>
      <c r="C12" s="110">
        <v>12135.679999999968</v>
      </c>
      <c r="D12" s="114" t="s">
        <v>129</v>
      </c>
      <c r="E12" s="108" t="s">
        <v>812</v>
      </c>
      <c r="F12" s="114"/>
      <c r="G12" s="118"/>
      <c r="H12" s="102"/>
    </row>
    <row r="13" spans="1:9" x14ac:dyDescent="0.25">
      <c r="A13" s="121">
        <v>42915</v>
      </c>
      <c r="B13" s="120">
        <v>-9</v>
      </c>
      <c r="C13" s="110">
        <v>12151.679999999968</v>
      </c>
      <c r="D13" s="114" t="s">
        <v>129</v>
      </c>
      <c r="E13" s="108" t="s">
        <v>757</v>
      </c>
      <c r="F13" s="114"/>
      <c r="G13" s="118"/>
      <c r="H13" s="102"/>
    </row>
    <row r="14" spans="1:9" x14ac:dyDescent="0.25">
      <c r="A14" s="121">
        <v>42923</v>
      </c>
      <c r="B14" s="120">
        <v>-53.99</v>
      </c>
      <c r="C14" s="110">
        <v>12127.689999999968</v>
      </c>
      <c r="D14" s="114" t="s">
        <v>129</v>
      </c>
      <c r="E14" s="108" t="s">
        <v>813</v>
      </c>
      <c r="F14" s="114"/>
      <c r="G14" s="118"/>
      <c r="H14" s="102"/>
    </row>
    <row r="15" spans="1:9" x14ac:dyDescent="0.25">
      <c r="A15" s="121">
        <v>42947</v>
      </c>
      <c r="B15" s="120">
        <v>-9</v>
      </c>
      <c r="C15" s="110">
        <v>12408.689999999968</v>
      </c>
      <c r="D15" s="114" t="s">
        <v>129</v>
      </c>
      <c r="E15" s="108" t="s">
        <v>815</v>
      </c>
      <c r="F15" s="114"/>
      <c r="G15" s="118"/>
      <c r="H15" s="102"/>
    </row>
    <row r="16" spans="1:9" x14ac:dyDescent="0.25">
      <c r="A16" s="121">
        <v>42978</v>
      </c>
      <c r="B16" s="120">
        <v>-9</v>
      </c>
      <c r="C16" s="110">
        <v>13771.689999999968</v>
      </c>
      <c r="D16" s="114" t="s">
        <v>129</v>
      </c>
      <c r="E16" s="108" t="s">
        <v>815</v>
      </c>
      <c r="F16" s="114"/>
      <c r="G16" s="118"/>
      <c r="H16" s="102"/>
    </row>
    <row r="17" spans="1:8" x14ac:dyDescent="0.25">
      <c r="A17" s="121">
        <v>43005</v>
      </c>
      <c r="B17" s="120">
        <v>-264.98</v>
      </c>
      <c r="C17" s="110">
        <v>13561.709999999968</v>
      </c>
      <c r="D17" s="114" t="s">
        <v>129</v>
      </c>
      <c r="E17" s="108" t="s">
        <v>818</v>
      </c>
      <c r="F17" s="114"/>
      <c r="G17" s="118"/>
      <c r="H17" s="102"/>
    </row>
    <row r="18" spans="1:8" x14ac:dyDescent="0.25">
      <c r="A18" s="121">
        <v>43007</v>
      </c>
      <c r="B18" s="120">
        <v>-9</v>
      </c>
      <c r="C18" s="110">
        <v>13552.709999999968</v>
      </c>
      <c r="D18" s="114" t="s">
        <v>129</v>
      </c>
      <c r="E18" s="108" t="s">
        <v>815</v>
      </c>
      <c r="F18" s="114"/>
      <c r="G18" s="118"/>
      <c r="H18" s="102"/>
    </row>
    <row r="19" spans="1:8" x14ac:dyDescent="0.25">
      <c r="A19" s="121">
        <v>43008</v>
      </c>
      <c r="B19" s="120">
        <v>-67.64</v>
      </c>
      <c r="C19" s="110">
        <v>13500.069999999969</v>
      </c>
      <c r="D19" s="114" t="s">
        <v>129</v>
      </c>
      <c r="E19" s="108" t="s">
        <v>690</v>
      </c>
      <c r="F19" s="114"/>
      <c r="G19" s="118"/>
      <c r="H19" s="102"/>
    </row>
    <row r="20" spans="1:8" x14ac:dyDescent="0.25">
      <c r="A20" s="121">
        <v>43016</v>
      </c>
      <c r="B20" s="120">
        <v>-31.98</v>
      </c>
      <c r="C20" s="110">
        <v>13498.089999999969</v>
      </c>
      <c r="D20" s="114" t="s">
        <v>129</v>
      </c>
      <c r="E20" s="108" t="s">
        <v>813</v>
      </c>
      <c r="F20" s="114"/>
      <c r="G20" s="118"/>
      <c r="H20" s="102"/>
    </row>
    <row r="21" spans="1:8" x14ac:dyDescent="0.25">
      <c r="A21" s="121">
        <v>43033</v>
      </c>
      <c r="B21" s="63">
        <v>-59.9</v>
      </c>
      <c r="C21" s="110">
        <v>13987.97999999997</v>
      </c>
      <c r="D21" s="42" t="s">
        <v>129</v>
      </c>
      <c r="E21" s="5" t="s">
        <v>820</v>
      </c>
      <c r="F21" s="114"/>
      <c r="G21" s="118"/>
      <c r="H21" s="102"/>
    </row>
    <row r="22" spans="1:8" x14ac:dyDescent="0.25">
      <c r="A22" s="121">
        <v>43038</v>
      </c>
      <c r="B22" s="63">
        <v>-9</v>
      </c>
      <c r="C22" s="110">
        <v>13978.97999999997</v>
      </c>
      <c r="D22" s="42" t="s">
        <v>129</v>
      </c>
      <c r="E22" s="5" t="s">
        <v>815</v>
      </c>
      <c r="F22" s="114"/>
      <c r="G22" s="118"/>
      <c r="H22" s="102"/>
    </row>
    <row r="23" spans="1:8" x14ac:dyDescent="0.25">
      <c r="A23" s="121">
        <v>43038</v>
      </c>
      <c r="B23" s="114">
        <v>0</v>
      </c>
      <c r="C23" s="110">
        <v>13987.97999999997</v>
      </c>
      <c r="D23" s="42" t="s">
        <v>129</v>
      </c>
      <c r="E23" s="5" t="s">
        <v>821</v>
      </c>
      <c r="F23" s="114"/>
      <c r="G23" s="118"/>
      <c r="H23" s="102"/>
    </row>
    <row r="24" spans="1:8" x14ac:dyDescent="0.25">
      <c r="A24" s="121">
        <v>43068</v>
      </c>
      <c r="B24" s="63">
        <v>-9</v>
      </c>
      <c r="C24" s="110">
        <v>14310.079999999971</v>
      </c>
      <c r="D24" s="42" t="s">
        <v>129</v>
      </c>
      <c r="E24" s="5" t="s">
        <v>815</v>
      </c>
      <c r="F24" s="114"/>
      <c r="G24" s="118"/>
      <c r="H24" s="102"/>
    </row>
    <row r="25" spans="1:8" x14ac:dyDescent="0.25">
      <c r="A25" s="121">
        <v>43097</v>
      </c>
      <c r="B25" s="63">
        <v>-9</v>
      </c>
      <c r="C25" s="110">
        <v>15227.80999999997</v>
      </c>
      <c r="D25" s="42" t="s">
        <v>129</v>
      </c>
      <c r="E25" s="5" t="s">
        <v>815</v>
      </c>
      <c r="F25" s="114"/>
      <c r="G25" s="118"/>
      <c r="H25" s="90">
        <f>SUM(B3:B25)</f>
        <v>-1234.3900000000003</v>
      </c>
    </row>
    <row r="26" spans="1:8" x14ac:dyDescent="0.25">
      <c r="A26" s="121">
        <v>42126</v>
      </c>
      <c r="B26" s="114">
        <v>10</v>
      </c>
      <c r="C26" s="110">
        <v>4520.869999999969</v>
      </c>
      <c r="D26" s="114" t="s">
        <v>130</v>
      </c>
      <c r="E26" s="108" t="s">
        <v>325</v>
      </c>
      <c r="F26" s="114"/>
      <c r="G26" s="118"/>
      <c r="H26" s="102"/>
    </row>
    <row r="27" spans="1:8" x14ac:dyDescent="0.25">
      <c r="A27" s="121">
        <v>42737</v>
      </c>
      <c r="B27" s="104">
        <v>10</v>
      </c>
      <c r="C27" s="110">
        <v>9746.53999999997</v>
      </c>
      <c r="D27" s="114" t="s">
        <v>130</v>
      </c>
      <c r="E27" s="108" t="s">
        <v>315</v>
      </c>
      <c r="F27" s="114"/>
      <c r="G27" s="118"/>
      <c r="H27" s="102"/>
    </row>
    <row r="28" spans="1:8" x14ac:dyDescent="0.25">
      <c r="A28" s="121">
        <v>42737</v>
      </c>
      <c r="B28" s="104">
        <v>10</v>
      </c>
      <c r="C28" s="110">
        <v>9756.53999999997</v>
      </c>
      <c r="D28" s="114" t="s">
        <v>130</v>
      </c>
      <c r="E28" s="108" t="s">
        <v>661</v>
      </c>
      <c r="F28" s="114"/>
      <c r="G28" s="118"/>
      <c r="H28" s="102"/>
    </row>
    <row r="29" spans="1:8" x14ac:dyDescent="0.25">
      <c r="A29" s="121">
        <v>42737</v>
      </c>
      <c r="B29" s="104">
        <v>10</v>
      </c>
      <c r="C29" s="110">
        <v>9236.53999999997</v>
      </c>
      <c r="D29" s="114" t="s">
        <v>130</v>
      </c>
      <c r="E29" s="108" t="s">
        <v>325</v>
      </c>
      <c r="F29" s="114"/>
      <c r="G29" s="118"/>
      <c r="H29" s="102"/>
    </row>
    <row r="30" spans="1:8" x14ac:dyDescent="0.25">
      <c r="A30" s="121">
        <v>42737</v>
      </c>
      <c r="B30" s="104">
        <v>50</v>
      </c>
      <c r="C30" s="110">
        <v>9806.53999999997</v>
      </c>
      <c r="D30" s="114" t="s">
        <v>130</v>
      </c>
      <c r="E30" s="108" t="s">
        <v>579</v>
      </c>
      <c r="F30" s="114"/>
      <c r="G30" s="118"/>
      <c r="H30" s="102"/>
    </row>
    <row r="31" spans="1:8" x14ac:dyDescent="0.25">
      <c r="A31" s="121">
        <v>42737</v>
      </c>
      <c r="B31" s="104">
        <v>500</v>
      </c>
      <c r="C31" s="110">
        <v>9736.53999999997</v>
      </c>
      <c r="D31" s="114" t="s">
        <v>130</v>
      </c>
      <c r="E31" s="108" t="s">
        <v>722</v>
      </c>
      <c r="F31" s="114"/>
      <c r="G31" s="118"/>
      <c r="H31" s="102"/>
    </row>
    <row r="32" spans="1:8" x14ac:dyDescent="0.25">
      <c r="A32" s="121">
        <v>42746</v>
      </c>
      <c r="B32" s="104">
        <v>125</v>
      </c>
      <c r="C32" s="110">
        <v>7136.1999999999698</v>
      </c>
      <c r="D32" s="114" t="s">
        <v>130</v>
      </c>
      <c r="E32" s="5" t="s">
        <v>750</v>
      </c>
      <c r="F32" s="114"/>
      <c r="G32" s="118"/>
      <c r="H32" s="102"/>
    </row>
    <row r="33" spans="1:8" x14ac:dyDescent="0.25">
      <c r="A33" s="121">
        <v>42746</v>
      </c>
      <c r="B33" s="104">
        <v>150</v>
      </c>
      <c r="C33" s="110">
        <v>7286.1999999999698</v>
      </c>
      <c r="D33" s="114" t="s">
        <v>130</v>
      </c>
      <c r="E33" s="108" t="s">
        <v>750</v>
      </c>
      <c r="F33" s="114"/>
      <c r="G33" s="118"/>
      <c r="H33" s="102"/>
    </row>
    <row r="34" spans="1:8" x14ac:dyDescent="0.25">
      <c r="A34" s="121" t="s">
        <v>751</v>
      </c>
      <c r="B34" s="104">
        <v>100</v>
      </c>
      <c r="C34" s="110">
        <v>7386.1999999999698</v>
      </c>
      <c r="D34" s="114" t="s">
        <v>130</v>
      </c>
      <c r="E34" s="108" t="s">
        <v>753</v>
      </c>
      <c r="F34" s="114"/>
      <c r="G34" s="118"/>
      <c r="H34" s="102"/>
    </row>
    <row r="35" spans="1:8" x14ac:dyDescent="0.25">
      <c r="A35" s="121" t="s">
        <v>752</v>
      </c>
      <c r="B35" s="104">
        <v>10</v>
      </c>
      <c r="C35" s="110">
        <v>7396.1999999999698</v>
      </c>
      <c r="D35" s="114" t="s">
        <v>130</v>
      </c>
      <c r="E35" s="108" t="s">
        <v>455</v>
      </c>
      <c r="F35" s="114"/>
      <c r="G35" s="118"/>
      <c r="H35" s="102"/>
    </row>
    <row r="36" spans="1:8" x14ac:dyDescent="0.25">
      <c r="A36" s="121" t="s">
        <v>754</v>
      </c>
      <c r="B36" s="104">
        <v>15</v>
      </c>
      <c r="C36" s="110">
        <v>7411.1999999999698</v>
      </c>
      <c r="D36" s="114" t="s">
        <v>130</v>
      </c>
      <c r="E36" s="108" t="s">
        <v>362</v>
      </c>
      <c r="F36" s="114"/>
      <c r="G36" s="118"/>
      <c r="H36" s="102"/>
    </row>
    <row r="37" spans="1:8" x14ac:dyDescent="0.25">
      <c r="A37" s="121" t="s">
        <v>756</v>
      </c>
      <c r="B37" s="104">
        <v>10</v>
      </c>
      <c r="C37" s="110">
        <v>7042.3599999999697</v>
      </c>
      <c r="D37" s="114" t="s">
        <v>130</v>
      </c>
      <c r="E37" s="108" t="s">
        <v>315</v>
      </c>
      <c r="F37" s="114"/>
      <c r="G37" s="118"/>
      <c r="H37" s="102"/>
    </row>
    <row r="38" spans="1:8" x14ac:dyDescent="0.25">
      <c r="A38" s="121">
        <v>42767</v>
      </c>
      <c r="B38" s="104">
        <v>10</v>
      </c>
      <c r="C38" s="110">
        <v>7062.3599999999697</v>
      </c>
      <c r="D38" s="114" t="s">
        <v>130</v>
      </c>
      <c r="E38" s="108" t="s">
        <v>661</v>
      </c>
      <c r="F38" s="114"/>
      <c r="G38" s="118"/>
      <c r="H38" s="102"/>
    </row>
    <row r="39" spans="1:8" x14ac:dyDescent="0.25">
      <c r="A39" s="121">
        <v>42767</v>
      </c>
      <c r="B39" s="104">
        <v>10</v>
      </c>
      <c r="C39" s="110">
        <v>7052.3599999999697</v>
      </c>
      <c r="D39" s="114" t="s">
        <v>130</v>
      </c>
      <c r="E39" s="108" t="s">
        <v>325</v>
      </c>
      <c r="F39" s="114"/>
      <c r="G39" s="118"/>
      <c r="H39" s="102"/>
    </row>
    <row r="40" spans="1:8" x14ac:dyDescent="0.25">
      <c r="A40" s="121" t="s">
        <v>762</v>
      </c>
      <c r="B40" s="104">
        <v>10</v>
      </c>
      <c r="C40" s="110">
        <v>7132.3599999999697</v>
      </c>
      <c r="D40" s="114" t="s">
        <v>130</v>
      </c>
      <c r="E40" s="108" t="s">
        <v>455</v>
      </c>
      <c r="F40" s="114"/>
      <c r="G40" s="118"/>
      <c r="H40" s="102"/>
    </row>
    <row r="41" spans="1:8" x14ac:dyDescent="0.25">
      <c r="A41" s="121" t="s">
        <v>764</v>
      </c>
      <c r="B41" s="104">
        <v>10</v>
      </c>
      <c r="C41" s="110">
        <v>7133.3599999999697</v>
      </c>
      <c r="D41" s="114" t="s">
        <v>130</v>
      </c>
      <c r="E41" s="108" t="s">
        <v>315</v>
      </c>
      <c r="F41" s="114"/>
      <c r="G41" s="118"/>
      <c r="H41" s="102"/>
    </row>
    <row r="42" spans="1:8" x14ac:dyDescent="0.25">
      <c r="A42" s="121">
        <v>42795</v>
      </c>
      <c r="B42" s="104">
        <v>10</v>
      </c>
      <c r="C42" s="110">
        <v>7153.3599999999697</v>
      </c>
      <c r="D42" s="114" t="s">
        <v>130</v>
      </c>
      <c r="E42" s="108" t="s">
        <v>661</v>
      </c>
      <c r="F42" s="114"/>
      <c r="G42" s="118"/>
      <c r="H42" s="102"/>
    </row>
    <row r="43" spans="1:8" x14ac:dyDescent="0.25">
      <c r="A43" s="121">
        <v>42799</v>
      </c>
      <c r="B43" s="104">
        <v>30</v>
      </c>
      <c r="C43" s="110">
        <v>7183.3599999999697</v>
      </c>
      <c r="D43" s="114" t="s">
        <v>130</v>
      </c>
      <c r="E43" s="108" t="s">
        <v>570</v>
      </c>
      <c r="F43" s="114"/>
      <c r="G43" s="118"/>
      <c r="H43" s="102"/>
    </row>
    <row r="44" spans="1:8" x14ac:dyDescent="0.25">
      <c r="A44" s="121" t="s">
        <v>765</v>
      </c>
      <c r="B44" s="104">
        <v>15</v>
      </c>
      <c r="C44" s="110">
        <v>6215.1599999999698</v>
      </c>
      <c r="D44" s="114" t="s">
        <v>130</v>
      </c>
      <c r="E44" s="108" t="s">
        <v>362</v>
      </c>
      <c r="F44" s="114"/>
      <c r="G44" s="118"/>
      <c r="H44" s="102"/>
    </row>
    <row r="45" spans="1:8" x14ac:dyDescent="0.25">
      <c r="A45" s="121" t="s">
        <v>769</v>
      </c>
      <c r="B45" s="114">
        <v>10</v>
      </c>
      <c r="C45" s="110">
        <v>6144.7099999999691</v>
      </c>
      <c r="D45" s="114" t="s">
        <v>130</v>
      </c>
      <c r="E45" s="108" t="s">
        <v>455</v>
      </c>
      <c r="F45" s="114"/>
      <c r="G45" s="118"/>
      <c r="H45" s="102"/>
    </row>
    <row r="46" spans="1:8" x14ac:dyDescent="0.25">
      <c r="A46" s="121" t="s">
        <v>769</v>
      </c>
      <c r="B46" s="114">
        <v>50</v>
      </c>
      <c r="C46" s="110">
        <v>6194.7099999999691</v>
      </c>
      <c r="D46" s="114" t="s">
        <v>130</v>
      </c>
      <c r="E46" s="108" t="s">
        <v>464</v>
      </c>
      <c r="F46" s="114"/>
      <c r="G46" s="118"/>
      <c r="H46" s="102"/>
    </row>
    <row r="47" spans="1:8" x14ac:dyDescent="0.25">
      <c r="A47" s="121" t="s">
        <v>774</v>
      </c>
      <c r="B47" s="114">
        <v>15</v>
      </c>
      <c r="C47" s="110">
        <v>8050.6299999999692</v>
      </c>
      <c r="D47" s="114" t="s">
        <v>130</v>
      </c>
      <c r="E47" s="108" t="s">
        <v>362</v>
      </c>
      <c r="F47" s="114"/>
      <c r="G47" s="118"/>
      <c r="H47" s="102"/>
    </row>
    <row r="48" spans="1:8" x14ac:dyDescent="0.25">
      <c r="A48" s="121" t="s">
        <v>777</v>
      </c>
      <c r="B48" s="114">
        <v>10</v>
      </c>
      <c r="C48" s="110">
        <v>7807.3799999999692</v>
      </c>
      <c r="D48" s="114" t="s">
        <v>130</v>
      </c>
      <c r="E48" s="108" t="s">
        <v>315</v>
      </c>
      <c r="F48" s="114"/>
      <c r="G48" s="118"/>
      <c r="H48" s="102"/>
    </row>
    <row r="49" spans="1:8" x14ac:dyDescent="0.25">
      <c r="A49" s="121">
        <v>42828</v>
      </c>
      <c r="B49" s="114">
        <v>10</v>
      </c>
      <c r="C49" s="110">
        <v>7827.3799999999692</v>
      </c>
      <c r="D49" s="114" t="s">
        <v>130</v>
      </c>
      <c r="E49" s="108" t="s">
        <v>661</v>
      </c>
      <c r="F49" s="114"/>
      <c r="G49" s="118"/>
      <c r="H49" s="102"/>
    </row>
    <row r="50" spans="1:8" x14ac:dyDescent="0.25">
      <c r="A50" s="121">
        <v>42828</v>
      </c>
      <c r="B50" s="114">
        <v>10</v>
      </c>
      <c r="C50" s="110">
        <v>7817.3799999999692</v>
      </c>
      <c r="D50" s="114" t="s">
        <v>130</v>
      </c>
      <c r="E50" s="108" t="s">
        <v>325</v>
      </c>
      <c r="F50" s="114"/>
      <c r="G50" s="118"/>
      <c r="H50" s="102"/>
    </row>
    <row r="51" spans="1:8" x14ac:dyDescent="0.25">
      <c r="A51" s="121" t="s">
        <v>791</v>
      </c>
      <c r="B51" s="114">
        <v>10</v>
      </c>
      <c r="C51" s="110">
        <v>5225.869999999969</v>
      </c>
      <c r="D51" s="114" t="s">
        <v>130</v>
      </c>
      <c r="E51" s="108" t="s">
        <v>455</v>
      </c>
      <c r="F51" s="114"/>
      <c r="G51" s="118"/>
      <c r="H51" s="102"/>
    </row>
    <row r="52" spans="1:8" x14ac:dyDescent="0.25">
      <c r="A52" s="121" t="s">
        <v>792</v>
      </c>
      <c r="B52" s="114">
        <v>50</v>
      </c>
      <c r="C52" s="110">
        <v>5275.869999999969</v>
      </c>
      <c r="D52" s="114" t="s">
        <v>130</v>
      </c>
      <c r="E52" s="108" t="s">
        <v>793</v>
      </c>
      <c r="F52" s="114"/>
      <c r="G52" s="118"/>
      <c r="H52" s="102"/>
    </row>
    <row r="53" spans="1:8" x14ac:dyDescent="0.25">
      <c r="A53" s="121">
        <v>42857</v>
      </c>
      <c r="B53" s="114">
        <v>10</v>
      </c>
      <c r="C53" s="110">
        <v>4530.869999999969</v>
      </c>
      <c r="D53" s="114" t="s">
        <v>130</v>
      </c>
      <c r="E53" s="108" t="s">
        <v>315</v>
      </c>
      <c r="F53" s="114"/>
      <c r="G53" s="118"/>
      <c r="H53" s="102"/>
    </row>
    <row r="54" spans="1:8" x14ac:dyDescent="0.25">
      <c r="A54" s="121">
        <v>42857</v>
      </c>
      <c r="B54" s="114">
        <v>10</v>
      </c>
      <c r="C54" s="110">
        <v>4540.869999999969</v>
      </c>
      <c r="D54" s="114" t="s">
        <v>130</v>
      </c>
      <c r="E54" s="108" t="s">
        <v>661</v>
      </c>
      <c r="F54" s="114"/>
      <c r="G54" s="118"/>
      <c r="H54" s="102"/>
    </row>
    <row r="55" spans="1:8" x14ac:dyDescent="0.25">
      <c r="A55" s="121">
        <v>42858</v>
      </c>
      <c r="B55" s="114">
        <v>25</v>
      </c>
      <c r="C55" s="110">
        <v>4565.869999999969</v>
      </c>
      <c r="D55" s="114" t="s">
        <v>130</v>
      </c>
      <c r="E55" s="108" t="s">
        <v>668</v>
      </c>
      <c r="F55" s="114"/>
      <c r="G55" s="118"/>
      <c r="H55" s="102"/>
    </row>
    <row r="56" spans="1:8" x14ac:dyDescent="0.25">
      <c r="A56" s="121" t="s">
        <v>800</v>
      </c>
      <c r="B56" s="114">
        <v>10</v>
      </c>
      <c r="C56" s="110">
        <v>7661.1099999999687</v>
      </c>
      <c r="D56" s="114" t="s">
        <v>130</v>
      </c>
      <c r="E56" s="108" t="s">
        <v>455</v>
      </c>
      <c r="F56" s="114"/>
      <c r="G56" s="118"/>
      <c r="H56" s="102"/>
    </row>
    <row r="57" spans="1:8" x14ac:dyDescent="0.25">
      <c r="A57" s="121" t="s">
        <v>801</v>
      </c>
      <c r="B57" s="114">
        <v>25</v>
      </c>
      <c r="C57" s="110">
        <v>10493.259999999969</v>
      </c>
      <c r="D57" s="114" t="s">
        <v>130</v>
      </c>
      <c r="E57" s="108" t="s">
        <v>362</v>
      </c>
      <c r="F57" s="114"/>
      <c r="G57" s="118"/>
      <c r="H57" s="102"/>
    </row>
    <row r="58" spans="1:8" x14ac:dyDescent="0.25">
      <c r="A58" s="121" t="s">
        <v>810</v>
      </c>
      <c r="B58" s="104">
        <v>10</v>
      </c>
      <c r="C58" s="110">
        <v>10494.259999999969</v>
      </c>
      <c r="D58" s="114" t="s">
        <v>130</v>
      </c>
      <c r="E58" s="108" t="s">
        <v>315</v>
      </c>
      <c r="F58" s="114"/>
      <c r="G58" s="118"/>
      <c r="H58" s="102"/>
    </row>
    <row r="59" spans="1:8" x14ac:dyDescent="0.25">
      <c r="A59" s="121">
        <v>42887</v>
      </c>
      <c r="B59" s="104">
        <v>10</v>
      </c>
      <c r="C59" s="110">
        <v>10504.259999999969</v>
      </c>
      <c r="D59" s="114" t="s">
        <v>130</v>
      </c>
      <c r="E59" s="108" t="s">
        <v>661</v>
      </c>
      <c r="F59" s="114"/>
      <c r="G59" s="118"/>
      <c r="H59" s="102"/>
    </row>
    <row r="60" spans="1:8" x14ac:dyDescent="0.25">
      <c r="A60" s="121">
        <v>42887</v>
      </c>
      <c r="B60" s="104">
        <v>10</v>
      </c>
      <c r="C60" s="110">
        <v>10514.259999999969</v>
      </c>
      <c r="D60" s="114" t="s">
        <v>130</v>
      </c>
      <c r="E60" s="108" t="s">
        <v>325</v>
      </c>
      <c r="F60" s="114"/>
      <c r="G60" s="118"/>
      <c r="H60" s="102"/>
    </row>
    <row r="61" spans="1:8" x14ac:dyDescent="0.25">
      <c r="A61" s="121">
        <v>42888</v>
      </c>
      <c r="B61" s="104">
        <v>60</v>
      </c>
      <c r="C61" s="110">
        <v>7122.3599999999697</v>
      </c>
      <c r="D61" s="114" t="s">
        <v>130</v>
      </c>
      <c r="E61" s="108" t="s">
        <v>523</v>
      </c>
      <c r="F61" s="114"/>
      <c r="G61" s="118"/>
      <c r="H61" s="102"/>
    </row>
    <row r="62" spans="1:8" x14ac:dyDescent="0.25">
      <c r="A62" s="121">
        <v>42907</v>
      </c>
      <c r="B62" s="104">
        <v>10</v>
      </c>
      <c r="C62" s="110">
        <v>12145.679999999968</v>
      </c>
      <c r="D62" s="114" t="s">
        <v>130</v>
      </c>
      <c r="E62" s="108" t="s">
        <v>455</v>
      </c>
      <c r="F62" s="114"/>
      <c r="G62" s="118"/>
      <c r="H62" s="102"/>
    </row>
    <row r="63" spans="1:8" x14ac:dyDescent="0.25">
      <c r="A63" s="121">
        <v>42913</v>
      </c>
      <c r="B63" s="114">
        <v>15</v>
      </c>
      <c r="C63" s="110">
        <v>12160.679999999968</v>
      </c>
      <c r="D63" s="114" t="s">
        <v>130</v>
      </c>
      <c r="E63" s="108" t="s">
        <v>362</v>
      </c>
      <c r="F63" s="114"/>
      <c r="G63" s="118"/>
      <c r="H63" s="102"/>
    </row>
    <row r="64" spans="1:8" x14ac:dyDescent="0.25">
      <c r="A64" s="121">
        <v>42916</v>
      </c>
      <c r="B64" s="114">
        <v>10</v>
      </c>
      <c r="C64" s="110">
        <v>12161.679999999968</v>
      </c>
      <c r="D64" s="114" t="s">
        <v>130</v>
      </c>
      <c r="E64" s="108" t="s">
        <v>315</v>
      </c>
      <c r="F64" s="114"/>
      <c r="G64" s="118"/>
      <c r="H64" s="102"/>
    </row>
    <row r="65" spans="1:8" x14ac:dyDescent="0.25">
      <c r="A65" s="121">
        <v>42919</v>
      </c>
      <c r="B65" s="114">
        <v>10</v>
      </c>
      <c r="C65" s="110">
        <v>12171.679999999968</v>
      </c>
      <c r="D65" s="114" t="s">
        <v>130</v>
      </c>
      <c r="E65" s="108" t="s">
        <v>661</v>
      </c>
      <c r="F65" s="114"/>
      <c r="G65" s="118"/>
      <c r="H65" s="102"/>
    </row>
    <row r="66" spans="1:8" x14ac:dyDescent="0.25">
      <c r="A66" s="121">
        <v>42919</v>
      </c>
      <c r="B66" s="114">
        <v>10</v>
      </c>
      <c r="C66" s="110">
        <v>12181.679999999968</v>
      </c>
      <c r="D66" s="114" t="s">
        <v>130</v>
      </c>
      <c r="E66" s="108" t="s">
        <v>325</v>
      </c>
      <c r="F66" s="114"/>
      <c r="G66" s="118"/>
      <c r="H66" s="102"/>
    </row>
    <row r="67" spans="1:8" x14ac:dyDescent="0.25">
      <c r="A67" s="121">
        <v>42929</v>
      </c>
      <c r="B67" s="104">
        <v>30</v>
      </c>
      <c r="C67" s="110">
        <v>12157.689999999968</v>
      </c>
      <c r="D67" s="114" t="s">
        <v>130</v>
      </c>
      <c r="E67" s="108" t="s">
        <v>570</v>
      </c>
      <c r="F67" s="114"/>
      <c r="G67" s="118"/>
      <c r="H67" s="102"/>
    </row>
    <row r="68" spans="1:8" x14ac:dyDescent="0.25">
      <c r="A68" s="121">
        <v>42937</v>
      </c>
      <c r="B68" s="104">
        <v>10</v>
      </c>
      <c r="C68" s="110">
        <v>12167.689999999968</v>
      </c>
      <c r="D68" s="114" t="s">
        <v>130</v>
      </c>
      <c r="E68" s="108" t="s">
        <v>455</v>
      </c>
      <c r="F68" s="114"/>
      <c r="G68" s="118"/>
      <c r="H68" s="102"/>
    </row>
    <row r="69" spans="1:8" x14ac:dyDescent="0.25">
      <c r="A69" s="121">
        <v>42942</v>
      </c>
      <c r="B69" s="104">
        <v>250</v>
      </c>
      <c r="C69" s="110">
        <v>12417.689999999968</v>
      </c>
      <c r="D69" s="114" t="s">
        <v>130</v>
      </c>
      <c r="E69" s="108" t="s">
        <v>814</v>
      </c>
      <c r="F69" s="114"/>
      <c r="G69" s="118"/>
      <c r="H69" s="102"/>
    </row>
    <row r="70" spans="1:8" x14ac:dyDescent="0.25">
      <c r="A70" s="121">
        <v>42947</v>
      </c>
      <c r="B70" s="104">
        <v>10</v>
      </c>
      <c r="C70" s="110">
        <v>12418.689999999968</v>
      </c>
      <c r="D70" s="114" t="s">
        <v>130</v>
      </c>
      <c r="E70" s="108" t="s">
        <v>315</v>
      </c>
      <c r="F70" s="114"/>
      <c r="G70" s="118"/>
      <c r="H70" s="102"/>
    </row>
    <row r="71" spans="1:8" x14ac:dyDescent="0.25">
      <c r="A71" s="121">
        <v>42948</v>
      </c>
      <c r="B71" s="104">
        <v>10</v>
      </c>
      <c r="C71" s="110">
        <v>12428.689999999968</v>
      </c>
      <c r="D71" s="114" t="s">
        <v>130</v>
      </c>
      <c r="E71" s="108" t="s">
        <v>661</v>
      </c>
      <c r="F71" s="114"/>
      <c r="G71" s="118"/>
      <c r="H71" s="102"/>
    </row>
    <row r="72" spans="1:8" x14ac:dyDescent="0.25">
      <c r="A72" s="121">
        <v>42948</v>
      </c>
      <c r="B72" s="114">
        <v>10</v>
      </c>
      <c r="C72" s="110">
        <v>12438.689999999968</v>
      </c>
      <c r="D72" s="114" t="s">
        <v>130</v>
      </c>
      <c r="E72" s="108" t="s">
        <v>325</v>
      </c>
      <c r="F72" s="114"/>
      <c r="G72" s="118"/>
      <c r="H72" s="102"/>
    </row>
    <row r="73" spans="1:8" x14ac:dyDescent="0.25">
      <c r="A73" s="121">
        <v>42958</v>
      </c>
      <c r="B73" s="114">
        <v>15</v>
      </c>
      <c r="C73" s="110">
        <v>12453.689999999968</v>
      </c>
      <c r="D73" s="114" t="s">
        <v>130</v>
      </c>
      <c r="E73" s="108" t="s">
        <v>362</v>
      </c>
      <c r="F73" s="114"/>
      <c r="G73" s="118"/>
      <c r="H73" s="102"/>
    </row>
    <row r="74" spans="1:8" x14ac:dyDescent="0.25">
      <c r="A74" s="121">
        <v>42968</v>
      </c>
      <c r="B74" s="114">
        <v>10</v>
      </c>
      <c r="C74" s="110">
        <v>13780.689999999968</v>
      </c>
      <c r="D74" s="114" t="s">
        <v>130</v>
      </c>
      <c r="E74" s="108" t="s">
        <v>455</v>
      </c>
      <c r="F74" s="114"/>
      <c r="G74" s="118"/>
      <c r="H74" s="102"/>
    </row>
    <row r="75" spans="1:8" x14ac:dyDescent="0.25">
      <c r="A75" s="121">
        <v>42978</v>
      </c>
      <c r="B75" s="114">
        <v>10</v>
      </c>
      <c r="C75" s="110">
        <v>13781.689999999968</v>
      </c>
      <c r="D75" s="114" t="s">
        <v>130</v>
      </c>
      <c r="E75" s="108" t="s">
        <v>315</v>
      </c>
      <c r="F75" s="114"/>
      <c r="G75" s="118"/>
      <c r="H75" s="102"/>
    </row>
    <row r="76" spans="1:8" x14ac:dyDescent="0.25">
      <c r="A76" s="121">
        <v>42979</v>
      </c>
      <c r="B76" s="114">
        <v>10</v>
      </c>
      <c r="C76" s="110">
        <v>13791.689999999968</v>
      </c>
      <c r="D76" s="114" t="s">
        <v>130</v>
      </c>
      <c r="E76" s="108" t="s">
        <v>661</v>
      </c>
      <c r="F76" s="114"/>
      <c r="G76" s="118"/>
      <c r="H76" s="102"/>
    </row>
    <row r="77" spans="1:8" x14ac:dyDescent="0.25">
      <c r="A77" s="121">
        <v>42979</v>
      </c>
      <c r="B77" s="114">
        <v>10</v>
      </c>
      <c r="C77" s="110">
        <v>13801.689999999968</v>
      </c>
      <c r="D77" s="114" t="s">
        <v>130</v>
      </c>
      <c r="E77" s="108" t="s">
        <v>325</v>
      </c>
      <c r="F77" s="114"/>
      <c r="G77" s="118"/>
      <c r="H77" s="102"/>
    </row>
    <row r="78" spans="1:8" x14ac:dyDescent="0.25">
      <c r="A78" s="121">
        <v>42989</v>
      </c>
      <c r="B78" s="114">
        <v>15</v>
      </c>
      <c r="C78" s="110">
        <v>13816.689999999968</v>
      </c>
      <c r="D78" s="114" t="s">
        <v>130</v>
      </c>
      <c r="E78" s="108" t="s">
        <v>362</v>
      </c>
      <c r="F78" s="114"/>
      <c r="G78" s="118"/>
      <c r="H78" s="102"/>
    </row>
    <row r="79" spans="1:8" x14ac:dyDescent="0.25">
      <c r="A79" s="121">
        <v>42999</v>
      </c>
      <c r="B79" s="114">
        <v>10</v>
      </c>
      <c r="C79" s="110">
        <v>13826.689999999968</v>
      </c>
      <c r="D79" s="114" t="s">
        <v>130</v>
      </c>
      <c r="E79" s="108" t="s">
        <v>455</v>
      </c>
      <c r="F79" s="114"/>
      <c r="G79" s="118"/>
      <c r="H79" s="102"/>
    </row>
    <row r="80" spans="1:8" x14ac:dyDescent="0.25">
      <c r="A80" s="121">
        <v>43007</v>
      </c>
      <c r="B80" s="104">
        <v>15</v>
      </c>
      <c r="C80" s="110">
        <v>13567.709999999968</v>
      </c>
      <c r="D80" s="114" t="s">
        <v>130</v>
      </c>
      <c r="E80" s="108" t="s">
        <v>362</v>
      </c>
      <c r="F80" s="114"/>
      <c r="G80" s="118"/>
      <c r="H80" s="102"/>
    </row>
    <row r="81" spans="1:8" x14ac:dyDescent="0.25">
      <c r="A81" s="121">
        <v>43010</v>
      </c>
      <c r="B81" s="114">
        <v>10</v>
      </c>
      <c r="C81" s="110">
        <v>13520.069999999969</v>
      </c>
      <c r="D81" s="114" t="s">
        <v>130</v>
      </c>
      <c r="E81" s="108" t="s">
        <v>315</v>
      </c>
      <c r="F81" s="114"/>
      <c r="G81" s="118"/>
      <c r="H81" s="102"/>
    </row>
    <row r="82" spans="1:8" x14ac:dyDescent="0.25">
      <c r="A82" s="121">
        <v>43010</v>
      </c>
      <c r="B82" s="114">
        <v>10</v>
      </c>
      <c r="C82" s="110">
        <v>13510.069999999969</v>
      </c>
      <c r="D82" s="114" t="s">
        <v>130</v>
      </c>
      <c r="E82" s="108" t="s">
        <v>661</v>
      </c>
      <c r="F82" s="114"/>
      <c r="G82" s="118"/>
      <c r="H82" s="102"/>
    </row>
    <row r="83" spans="1:8" x14ac:dyDescent="0.25">
      <c r="A83" s="121">
        <v>43010</v>
      </c>
      <c r="B83" s="114">
        <v>10</v>
      </c>
      <c r="C83" s="110">
        <v>13530.069999999969</v>
      </c>
      <c r="D83" s="114" t="s">
        <v>130</v>
      </c>
      <c r="E83" s="108" t="s">
        <v>325</v>
      </c>
      <c r="F83" s="114"/>
      <c r="G83" s="118"/>
      <c r="H83" s="102"/>
    </row>
    <row r="84" spans="1:8" x14ac:dyDescent="0.25">
      <c r="A84" s="121">
        <v>43017</v>
      </c>
      <c r="B84" s="114">
        <v>500</v>
      </c>
      <c r="C84" s="110">
        <v>13998.089999999969</v>
      </c>
      <c r="D84" s="114" t="s">
        <v>130</v>
      </c>
      <c r="E84" s="108" t="s">
        <v>819</v>
      </c>
      <c r="F84" s="114"/>
      <c r="G84" s="118"/>
      <c r="H84" s="102"/>
    </row>
    <row r="85" spans="1:8" x14ac:dyDescent="0.25">
      <c r="A85" s="121">
        <v>43028</v>
      </c>
      <c r="B85" s="114">
        <v>39.79</v>
      </c>
      <c r="C85" s="110">
        <v>14037.87999999997</v>
      </c>
      <c r="D85" s="114" t="s">
        <v>130</v>
      </c>
      <c r="E85" s="108" t="s">
        <v>703</v>
      </c>
      <c r="F85" s="114"/>
      <c r="G85" s="118"/>
      <c r="H85" s="102"/>
    </row>
    <row r="86" spans="1:8" x14ac:dyDescent="0.25">
      <c r="A86" s="121">
        <v>43031</v>
      </c>
      <c r="B86" s="114">
        <v>10</v>
      </c>
      <c r="C86" s="110">
        <v>14047.87999999997</v>
      </c>
      <c r="D86" s="42" t="s">
        <v>130</v>
      </c>
      <c r="E86" s="5" t="s">
        <v>455</v>
      </c>
      <c r="F86" s="114"/>
      <c r="G86" s="118"/>
      <c r="H86" s="102"/>
    </row>
    <row r="87" spans="1:8" x14ac:dyDescent="0.25">
      <c r="A87" s="121">
        <v>43039</v>
      </c>
      <c r="B87" s="114">
        <v>10</v>
      </c>
      <c r="C87" s="110">
        <v>13988.97999999997</v>
      </c>
      <c r="D87" s="42" t="s">
        <v>130</v>
      </c>
      <c r="E87" s="5" t="s">
        <v>315</v>
      </c>
      <c r="F87" s="114"/>
      <c r="G87" s="118"/>
      <c r="H87" s="102"/>
    </row>
    <row r="88" spans="1:8" x14ac:dyDescent="0.25">
      <c r="A88" s="121">
        <v>43040</v>
      </c>
      <c r="B88" s="114">
        <v>10</v>
      </c>
      <c r="C88" s="110">
        <v>13998.97999999997</v>
      </c>
      <c r="D88" s="42" t="s">
        <v>130</v>
      </c>
      <c r="E88" s="5" t="s">
        <v>661</v>
      </c>
      <c r="F88" s="114"/>
      <c r="G88" s="118"/>
      <c r="H88" s="102"/>
    </row>
    <row r="89" spans="1:8" x14ac:dyDescent="0.25">
      <c r="A89" s="121">
        <v>43040</v>
      </c>
      <c r="B89" s="114">
        <v>10</v>
      </c>
      <c r="C89" s="110">
        <v>14008.97999999997</v>
      </c>
      <c r="D89" s="42" t="s">
        <v>130</v>
      </c>
      <c r="E89" s="5" t="s">
        <v>325</v>
      </c>
      <c r="F89" s="114"/>
      <c r="G89" s="118"/>
      <c r="H89" s="102"/>
    </row>
    <row r="90" spans="1:8" x14ac:dyDescent="0.25">
      <c r="A90" s="121">
        <v>43046</v>
      </c>
      <c r="B90" s="114">
        <v>365</v>
      </c>
      <c r="C90" s="110">
        <v>14373.97999999997</v>
      </c>
      <c r="D90" s="42" t="s">
        <v>130</v>
      </c>
      <c r="E90" s="5" t="s">
        <v>628</v>
      </c>
      <c r="F90" s="114"/>
      <c r="G90" s="118"/>
      <c r="H90" s="102"/>
    </row>
    <row r="91" spans="1:8" x14ac:dyDescent="0.25">
      <c r="A91" s="121">
        <v>43060</v>
      </c>
      <c r="B91" s="42">
        <v>10</v>
      </c>
      <c r="C91" s="110">
        <v>14319.079999999971</v>
      </c>
      <c r="D91" s="42" t="s">
        <v>130</v>
      </c>
      <c r="E91" s="5" t="s">
        <v>455</v>
      </c>
      <c r="F91" s="114"/>
      <c r="G91" s="118"/>
      <c r="H91" s="102"/>
    </row>
    <row r="92" spans="1:8" x14ac:dyDescent="0.25">
      <c r="A92" s="121">
        <v>43069</v>
      </c>
      <c r="B92" s="42">
        <v>10</v>
      </c>
      <c r="C92" s="110">
        <v>14320.079999999971</v>
      </c>
      <c r="D92" s="42" t="s">
        <v>130</v>
      </c>
      <c r="E92" s="5" t="s">
        <v>315</v>
      </c>
      <c r="F92" s="114"/>
      <c r="G92" s="118"/>
      <c r="H92" s="102"/>
    </row>
    <row r="93" spans="1:8" x14ac:dyDescent="0.25">
      <c r="A93" s="121">
        <v>43070</v>
      </c>
      <c r="B93" s="42">
        <v>10</v>
      </c>
      <c r="C93" s="110">
        <v>14330.079999999971</v>
      </c>
      <c r="D93" s="42" t="s">
        <v>130</v>
      </c>
      <c r="E93" s="5" t="s">
        <v>661</v>
      </c>
      <c r="F93" s="114"/>
      <c r="G93" s="118"/>
      <c r="H93" s="102"/>
    </row>
    <row r="94" spans="1:8" x14ac:dyDescent="0.25">
      <c r="A94" s="121">
        <v>43070</v>
      </c>
      <c r="B94" s="42">
        <v>10</v>
      </c>
      <c r="C94" s="110">
        <v>14340.079999999971</v>
      </c>
      <c r="D94" s="42" t="s">
        <v>130</v>
      </c>
      <c r="E94" s="5" t="s">
        <v>325</v>
      </c>
      <c r="F94" s="114"/>
      <c r="G94" s="118"/>
      <c r="H94" s="102"/>
    </row>
    <row r="95" spans="1:8" x14ac:dyDescent="0.25">
      <c r="A95" s="121">
        <v>43076</v>
      </c>
      <c r="B95" s="64">
        <v>100</v>
      </c>
      <c r="C95" s="110">
        <v>14440.079999999971</v>
      </c>
      <c r="D95" s="42" t="s">
        <v>130</v>
      </c>
      <c r="E95" s="5" t="s">
        <v>824</v>
      </c>
      <c r="F95" s="114"/>
      <c r="G95" s="118"/>
      <c r="H95" s="102"/>
    </row>
    <row r="96" spans="1:8" x14ac:dyDescent="0.25">
      <c r="A96" s="121">
        <v>43077</v>
      </c>
      <c r="B96" s="114">
        <v>15</v>
      </c>
      <c r="C96" s="110">
        <v>14455.079999999971</v>
      </c>
      <c r="D96" s="42" t="s">
        <v>130</v>
      </c>
      <c r="E96" s="5" t="s">
        <v>362</v>
      </c>
      <c r="F96" s="114"/>
      <c r="G96" s="118"/>
      <c r="H96" s="102"/>
    </row>
    <row r="97" spans="1:9" x14ac:dyDescent="0.25">
      <c r="A97" s="121">
        <v>43084</v>
      </c>
      <c r="B97" s="114">
        <v>11.73</v>
      </c>
      <c r="C97" s="110">
        <v>14466.80999999997</v>
      </c>
      <c r="D97" s="42" t="s">
        <v>130</v>
      </c>
      <c r="E97" s="5" t="s">
        <v>703</v>
      </c>
      <c r="F97" s="114"/>
      <c r="G97" s="118"/>
      <c r="H97" s="102"/>
    </row>
    <row r="98" spans="1:9" x14ac:dyDescent="0.25">
      <c r="A98" s="121">
        <v>43087</v>
      </c>
      <c r="B98" s="114">
        <v>400</v>
      </c>
      <c r="C98" s="110">
        <v>14866.80999999997</v>
      </c>
      <c r="D98" s="42" t="s">
        <v>130</v>
      </c>
      <c r="E98" s="5" t="s">
        <v>825</v>
      </c>
      <c r="F98" s="114"/>
      <c r="G98" s="118"/>
      <c r="H98" s="102"/>
    </row>
    <row r="99" spans="1:9" x14ac:dyDescent="0.25">
      <c r="A99" s="121">
        <v>43089</v>
      </c>
      <c r="B99" s="114">
        <v>100</v>
      </c>
      <c r="C99" s="110">
        <v>14966.80999999997</v>
      </c>
      <c r="D99" s="42" t="s">
        <v>130</v>
      </c>
      <c r="E99" s="5" t="s">
        <v>753</v>
      </c>
      <c r="F99" s="114"/>
      <c r="G99" s="118"/>
      <c r="H99" s="102"/>
    </row>
    <row r="100" spans="1:9" x14ac:dyDescent="0.25">
      <c r="A100" s="121">
        <v>43090</v>
      </c>
      <c r="B100" s="114">
        <v>10</v>
      </c>
      <c r="C100" s="110">
        <v>14976.80999999997</v>
      </c>
      <c r="D100" s="42" t="s">
        <v>130</v>
      </c>
      <c r="E100" s="5" t="s">
        <v>455</v>
      </c>
      <c r="F100" s="114"/>
      <c r="G100" s="118"/>
      <c r="H100" s="102"/>
    </row>
    <row r="101" spans="1:9" x14ac:dyDescent="0.25">
      <c r="A101" s="121">
        <v>43091</v>
      </c>
      <c r="B101" s="114">
        <v>10</v>
      </c>
      <c r="C101" s="110">
        <v>14986.80999999997</v>
      </c>
      <c r="D101" s="42" t="s">
        <v>130</v>
      </c>
      <c r="E101" s="5" t="s">
        <v>826</v>
      </c>
      <c r="F101" s="114"/>
      <c r="G101" s="118"/>
      <c r="H101" s="102"/>
    </row>
    <row r="102" spans="1:9" x14ac:dyDescent="0.25">
      <c r="A102" s="121">
        <v>43093</v>
      </c>
      <c r="B102" s="114">
        <v>60</v>
      </c>
      <c r="C102" s="110">
        <v>15046.80999999997</v>
      </c>
      <c r="D102" s="42" t="s">
        <v>130</v>
      </c>
      <c r="E102" s="5" t="s">
        <v>570</v>
      </c>
      <c r="F102" s="114"/>
      <c r="G102" s="118"/>
      <c r="H102" s="102"/>
    </row>
    <row r="103" spans="1:9" x14ac:dyDescent="0.25">
      <c r="A103" s="121">
        <v>43096</v>
      </c>
      <c r="B103" s="114">
        <v>30</v>
      </c>
      <c r="C103" s="110">
        <v>15236.80999999997</v>
      </c>
      <c r="D103" s="42" t="s">
        <v>130</v>
      </c>
      <c r="E103" s="5" t="s">
        <v>670</v>
      </c>
      <c r="F103" s="114"/>
      <c r="G103" s="118"/>
      <c r="H103" s="102"/>
    </row>
    <row r="104" spans="1:9" x14ac:dyDescent="0.25">
      <c r="A104" s="121">
        <v>43096</v>
      </c>
      <c r="B104" s="114">
        <v>160</v>
      </c>
      <c r="C104" s="110">
        <v>15206.80999999997</v>
      </c>
      <c r="D104" s="42" t="s">
        <v>130</v>
      </c>
      <c r="E104" s="5" t="s">
        <v>831</v>
      </c>
      <c r="F104" s="114"/>
      <c r="G104" s="118"/>
      <c r="H104" s="102"/>
    </row>
    <row r="105" spans="1:9" x14ac:dyDescent="0.25">
      <c r="A105" s="121">
        <v>43097</v>
      </c>
      <c r="B105" s="114">
        <v>10</v>
      </c>
      <c r="C105" s="110">
        <v>15237.80999999997</v>
      </c>
      <c r="D105" s="42" t="s">
        <v>130</v>
      </c>
      <c r="E105" s="5" t="s">
        <v>830</v>
      </c>
      <c r="F105" s="114"/>
      <c r="G105" s="118"/>
      <c r="H105" s="102"/>
    </row>
    <row r="106" spans="1:9" x14ac:dyDescent="0.25">
      <c r="A106" s="121">
        <v>43098</v>
      </c>
      <c r="B106" s="114">
        <v>20</v>
      </c>
      <c r="C106" s="110">
        <v>15257.80999999997</v>
      </c>
      <c r="D106" s="42" t="s">
        <v>130</v>
      </c>
      <c r="E106" s="5" t="s">
        <v>829</v>
      </c>
      <c r="F106" s="114"/>
      <c r="G106" s="118"/>
      <c r="H106" s="102"/>
    </row>
    <row r="107" spans="1:9" x14ac:dyDescent="0.25">
      <c r="A107" s="121">
        <v>408037</v>
      </c>
      <c r="B107" s="104">
        <v>10</v>
      </c>
      <c r="C107" s="110">
        <v>7143.3599999999697</v>
      </c>
      <c r="D107" s="114" t="s">
        <v>130</v>
      </c>
      <c r="E107" s="108" t="s">
        <v>325</v>
      </c>
      <c r="F107" s="114"/>
      <c r="G107" s="118"/>
      <c r="H107" s="102"/>
    </row>
    <row r="108" spans="1:9" x14ac:dyDescent="0.25">
      <c r="A108" s="121">
        <v>42865</v>
      </c>
      <c r="B108" s="114">
        <v>1267</v>
      </c>
      <c r="C108" s="110">
        <v>5832.869999999969</v>
      </c>
      <c r="D108" s="114" t="s">
        <v>806</v>
      </c>
      <c r="E108" s="108" t="s">
        <v>807</v>
      </c>
      <c r="F108" s="114"/>
      <c r="G108" s="118"/>
      <c r="H108" s="102"/>
      <c r="I108" s="17">
        <f>SUM(B26:B108)</f>
        <v>5118.5200000000004</v>
      </c>
    </row>
    <row r="109" spans="1:9" x14ac:dyDescent="0.25">
      <c r="A109" s="121" t="s">
        <v>794</v>
      </c>
      <c r="B109" s="120">
        <v>-756</v>
      </c>
      <c r="C109" s="110">
        <v>4519.869999999969</v>
      </c>
      <c r="D109" s="114" t="s">
        <v>796</v>
      </c>
      <c r="E109" s="108" t="s">
        <v>797</v>
      </c>
      <c r="F109" s="114"/>
      <c r="G109" s="118"/>
      <c r="H109" s="90">
        <f>SUM(B109:B113)</f>
        <v>-1571.5299999999997</v>
      </c>
    </row>
    <row r="110" spans="1:9" x14ac:dyDescent="0.25">
      <c r="A110" s="121">
        <v>42803</v>
      </c>
      <c r="B110" s="120">
        <v>-735.08</v>
      </c>
      <c r="C110" s="110">
        <v>6448.2799999999697</v>
      </c>
      <c r="D110" s="114" t="s">
        <v>298</v>
      </c>
      <c r="E110" s="108" t="s">
        <v>766</v>
      </c>
      <c r="F110" s="114"/>
      <c r="G110" s="118"/>
      <c r="H110" s="102"/>
    </row>
    <row r="111" spans="1:9" x14ac:dyDescent="0.25">
      <c r="A111" s="121" t="s">
        <v>765</v>
      </c>
      <c r="B111" s="120">
        <v>-59.85</v>
      </c>
      <c r="C111" s="110">
        <v>6155.3099999999695</v>
      </c>
      <c r="D111" s="114" t="s">
        <v>298</v>
      </c>
      <c r="E111" s="108" t="s">
        <v>273</v>
      </c>
      <c r="F111" s="114"/>
      <c r="G111" s="118"/>
      <c r="H111" s="102"/>
    </row>
    <row r="112" spans="1:9" x14ac:dyDescent="0.25">
      <c r="A112" s="121" t="s">
        <v>768</v>
      </c>
      <c r="B112" s="120">
        <v>-13.1</v>
      </c>
      <c r="C112" s="110">
        <v>6134.7099999999691</v>
      </c>
      <c r="D112" s="114" t="s">
        <v>298</v>
      </c>
      <c r="E112" s="108" t="s">
        <v>273</v>
      </c>
      <c r="F112" s="114"/>
      <c r="G112" s="118"/>
      <c r="H112" s="102"/>
    </row>
    <row r="113" spans="1:13" x14ac:dyDescent="0.25">
      <c r="A113" s="121" t="s">
        <v>768</v>
      </c>
      <c r="B113" s="120">
        <v>-7.5</v>
      </c>
      <c r="C113" s="110">
        <v>6147.8099999999695</v>
      </c>
      <c r="D113" s="114" t="s">
        <v>298</v>
      </c>
      <c r="E113" s="108" t="s">
        <v>770</v>
      </c>
      <c r="F113" s="114"/>
      <c r="G113" s="118"/>
      <c r="H113" s="102"/>
    </row>
    <row r="114" spans="1:13" x14ac:dyDescent="0.25">
      <c r="A114" s="121" t="s">
        <v>773</v>
      </c>
      <c r="B114" s="114">
        <v>51.5</v>
      </c>
      <c r="C114" s="110">
        <v>7847.789999999969</v>
      </c>
      <c r="D114" s="114" t="s">
        <v>298</v>
      </c>
      <c r="E114" s="108" t="s">
        <v>779</v>
      </c>
      <c r="F114" s="114"/>
      <c r="G114" s="118"/>
      <c r="H114" s="102"/>
      <c r="I114" s="17">
        <f>SUM(B114:B115)</f>
        <v>1653.08</v>
      </c>
    </row>
    <row r="115" spans="1:13" x14ac:dyDescent="0.25">
      <c r="A115" s="121" t="s">
        <v>773</v>
      </c>
      <c r="B115" s="114">
        <v>1601.58</v>
      </c>
      <c r="C115" s="110">
        <v>7796.289999999969</v>
      </c>
      <c r="D115" s="114" t="s">
        <v>298</v>
      </c>
      <c r="E115" s="108" t="s">
        <v>779</v>
      </c>
      <c r="F115" s="114"/>
      <c r="G115" s="118"/>
      <c r="H115" s="102"/>
    </row>
    <row r="116" spans="1:13" x14ac:dyDescent="0.25">
      <c r="A116" s="121" t="s">
        <v>775</v>
      </c>
      <c r="B116" s="120">
        <v>-242</v>
      </c>
      <c r="C116" s="110">
        <v>7808.6299999999692</v>
      </c>
      <c r="D116" s="114" t="s">
        <v>298</v>
      </c>
      <c r="E116" s="108" t="s">
        <v>782</v>
      </c>
      <c r="F116" s="114"/>
      <c r="G116" s="118"/>
      <c r="H116" s="90">
        <f>SUM(B116:B116)</f>
        <v>-242</v>
      </c>
    </row>
    <row r="117" spans="1:13" x14ac:dyDescent="0.25">
      <c r="A117" s="121" t="s">
        <v>788</v>
      </c>
      <c r="B117" s="114">
        <v>1224</v>
      </c>
      <c r="C117" s="110">
        <v>5215.869999999969</v>
      </c>
      <c r="D117" s="114" t="s">
        <v>298</v>
      </c>
      <c r="E117" s="108" t="s">
        <v>789</v>
      </c>
      <c r="F117" s="114"/>
      <c r="G117" s="118"/>
      <c r="H117" s="102"/>
    </row>
    <row r="118" spans="1:13" x14ac:dyDescent="0.25">
      <c r="A118" s="121" t="s">
        <v>799</v>
      </c>
      <c r="B118" s="114">
        <v>1818.24</v>
      </c>
      <c r="C118" s="110">
        <v>7651.1099999999687</v>
      </c>
      <c r="D118" s="114" t="s">
        <v>298</v>
      </c>
      <c r="E118" s="108" t="s">
        <v>808</v>
      </c>
      <c r="F118" s="114"/>
      <c r="G118" s="118"/>
      <c r="H118" s="102"/>
    </row>
    <row r="119" spans="1:13" x14ac:dyDescent="0.25">
      <c r="A119" s="121" t="s">
        <v>800</v>
      </c>
      <c r="B119" s="114">
        <v>2807.15</v>
      </c>
      <c r="C119" s="110">
        <v>10468.259999999969</v>
      </c>
      <c r="D119" s="114" t="s">
        <v>298</v>
      </c>
      <c r="E119" s="108" t="s">
        <v>809</v>
      </c>
      <c r="F119" s="114"/>
      <c r="G119" s="118"/>
      <c r="H119" s="102"/>
    </row>
    <row r="120" spans="1:13" x14ac:dyDescent="0.25">
      <c r="A120" s="121">
        <v>42891</v>
      </c>
      <c r="B120" s="104">
        <v>2190.37</v>
      </c>
      <c r="C120" s="110">
        <v>12704.629999999968</v>
      </c>
      <c r="D120" s="114" t="s">
        <v>298</v>
      </c>
      <c r="E120" s="108" t="s">
        <v>811</v>
      </c>
      <c r="F120" s="114"/>
      <c r="G120" s="118"/>
      <c r="H120" s="102"/>
    </row>
    <row r="121" spans="1:13" x14ac:dyDescent="0.25">
      <c r="A121" s="121">
        <v>42961</v>
      </c>
      <c r="B121" s="114">
        <v>1317</v>
      </c>
      <c r="C121" s="110">
        <v>13770.689999999968</v>
      </c>
      <c r="D121" s="114" t="s">
        <v>298</v>
      </c>
      <c r="E121" s="108" t="s">
        <v>816</v>
      </c>
      <c r="F121" s="114"/>
      <c r="G121" s="118"/>
      <c r="H121" s="102"/>
    </row>
    <row r="122" spans="1:13" x14ac:dyDescent="0.25">
      <c r="A122" s="121">
        <v>42832</v>
      </c>
      <c r="B122" s="114">
        <v>11000</v>
      </c>
      <c r="C122" s="110">
        <v>18827.379999999968</v>
      </c>
      <c r="D122" s="114" t="s">
        <v>785</v>
      </c>
      <c r="E122" s="108" t="s">
        <v>786</v>
      </c>
      <c r="F122" s="114"/>
      <c r="G122" s="118"/>
      <c r="H122" s="102"/>
      <c r="I122" s="17">
        <f>SUM(B117:B122)</f>
        <v>20356.759999999998</v>
      </c>
    </row>
    <row r="123" spans="1:13" x14ac:dyDescent="0.25">
      <c r="A123" s="121">
        <v>42744</v>
      </c>
      <c r="B123" s="120">
        <v>-2779.84</v>
      </c>
      <c r="C123" s="110">
        <v>7026.6999999999698</v>
      </c>
      <c r="D123" s="114" t="s">
        <v>134</v>
      </c>
      <c r="E123" s="108" t="s">
        <v>749</v>
      </c>
      <c r="F123" s="114"/>
      <c r="G123" s="118"/>
      <c r="H123" s="90">
        <f>SUM(B123:B125)</f>
        <v>-3382.3</v>
      </c>
      <c r="M123" s="88"/>
    </row>
    <row r="124" spans="1:13" x14ac:dyDescent="0.25">
      <c r="A124" s="121" t="s">
        <v>756</v>
      </c>
      <c r="B124" s="120">
        <v>-369.84</v>
      </c>
      <c r="C124" s="110">
        <v>7032.3599999999697</v>
      </c>
      <c r="D124" s="114" t="s">
        <v>134</v>
      </c>
      <c r="E124" s="108" t="s">
        <v>634</v>
      </c>
      <c r="F124" s="114"/>
      <c r="G124" s="118"/>
      <c r="H124" s="102"/>
      <c r="I124" s="17"/>
    </row>
    <row r="125" spans="1:13" x14ac:dyDescent="0.25">
      <c r="A125" s="121" t="s">
        <v>765</v>
      </c>
      <c r="B125" s="120">
        <v>-232.62</v>
      </c>
      <c r="C125" s="110">
        <v>6215.6599999999698</v>
      </c>
      <c r="D125" s="114" t="s">
        <v>134</v>
      </c>
      <c r="E125" s="108" t="s">
        <v>767</v>
      </c>
      <c r="F125" s="114"/>
      <c r="G125" s="118"/>
      <c r="H125" s="102"/>
    </row>
    <row r="126" spans="1:13" x14ac:dyDescent="0.25">
      <c r="A126" s="121" t="s">
        <v>778</v>
      </c>
      <c r="B126" s="114">
        <v>212.84</v>
      </c>
      <c r="C126" s="110">
        <v>8035.6299999999692</v>
      </c>
      <c r="D126" s="114" t="s">
        <v>134</v>
      </c>
      <c r="E126" s="108" t="s">
        <v>781</v>
      </c>
      <c r="F126" s="114"/>
      <c r="G126" s="118"/>
      <c r="H126" s="102"/>
      <c r="I126" s="17">
        <f>SUM(B126:B126)</f>
        <v>212.84</v>
      </c>
      <c r="M126" s="88"/>
    </row>
    <row r="127" spans="1:13" x14ac:dyDescent="0.25">
      <c r="A127" s="121">
        <v>42835</v>
      </c>
      <c r="B127" s="120">
        <v>-14814.81</v>
      </c>
      <c r="C127" s="110">
        <v>4012.5699999999688</v>
      </c>
      <c r="D127" s="114" t="s">
        <v>575</v>
      </c>
      <c r="E127" s="108" t="s">
        <v>749</v>
      </c>
      <c r="F127" s="114"/>
      <c r="G127" s="118"/>
      <c r="H127" s="102"/>
      <c r="M127" s="122"/>
    </row>
    <row r="128" spans="1:13" x14ac:dyDescent="0.25">
      <c r="A128" s="121">
        <v>43055</v>
      </c>
      <c r="B128" s="63">
        <v>-64.900000000000006</v>
      </c>
      <c r="C128" s="110">
        <v>14309.079999999971</v>
      </c>
      <c r="D128" s="42" t="s">
        <v>134</v>
      </c>
      <c r="E128" s="5" t="s">
        <v>822</v>
      </c>
      <c r="F128" s="114"/>
      <c r="G128" s="118"/>
      <c r="H128" s="90">
        <f>SUM(B127:B128)</f>
        <v>-14879.71</v>
      </c>
    </row>
    <row r="130" spans="8:11" x14ac:dyDescent="0.25">
      <c r="H130" s="90">
        <f>SUM(H3:H128)</f>
        <v>-21309.93</v>
      </c>
      <c r="I130" s="122">
        <f>SUM(I3:I128)</f>
        <v>27341.200000000001</v>
      </c>
      <c r="K130" s="17">
        <f>SUM(H130:J130)</f>
        <v>6031.27</v>
      </c>
    </row>
  </sheetData>
  <sortState xmlns:xlrd2="http://schemas.microsoft.com/office/spreadsheetml/2017/richdata2" ref="A3:H128">
    <sortCondition ref="D3:D128"/>
    <sortCondition ref="A3:A128"/>
    <sortCondition ref="B3:B128"/>
    <sortCondition ref="E3:E128"/>
  </sortState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4AA32-317E-4C1E-8E6F-D843A76FBF3A}">
  <dimension ref="A1:K59"/>
  <sheetViews>
    <sheetView topLeftCell="A22" workbookViewId="0">
      <selection activeCell="D28" sqref="D28"/>
    </sheetView>
  </sheetViews>
  <sheetFormatPr defaultRowHeight="12.5" x14ac:dyDescent="0.25"/>
  <cols>
    <col min="3" max="3" width="10.26953125" bestFit="1" customWidth="1"/>
    <col min="4" max="4" width="23.453125" customWidth="1"/>
    <col min="6" max="6" width="10.54296875" customWidth="1"/>
    <col min="7" max="7" width="11.7265625" customWidth="1"/>
    <col min="8" max="8" width="13.1796875" customWidth="1"/>
    <col min="9" max="9" width="15.7265625" customWidth="1"/>
  </cols>
  <sheetData>
    <row r="1" spans="1:3" x14ac:dyDescent="0.25">
      <c r="A1" t="s">
        <v>173</v>
      </c>
    </row>
    <row r="2" spans="1:3" x14ac:dyDescent="0.25">
      <c r="A2" t="s">
        <v>174</v>
      </c>
    </row>
    <row r="3" spans="1:3" x14ac:dyDescent="0.25">
      <c r="A3" t="s">
        <v>175</v>
      </c>
    </row>
    <row r="4" spans="1:3" x14ac:dyDescent="0.25">
      <c r="A4" t="s">
        <v>176</v>
      </c>
    </row>
    <row r="10" spans="1:3" ht="13" x14ac:dyDescent="0.3">
      <c r="B10" s="1" t="s">
        <v>141</v>
      </c>
    </row>
    <row r="11" spans="1:3" x14ac:dyDescent="0.25">
      <c r="B11" t="s">
        <v>142</v>
      </c>
    </row>
    <row r="12" spans="1:3" x14ac:dyDescent="0.25">
      <c r="B12" t="s">
        <v>143</v>
      </c>
      <c r="C12" t="s">
        <v>144</v>
      </c>
    </row>
    <row r="14" spans="1:3" x14ac:dyDescent="0.25">
      <c r="B14" t="s">
        <v>145</v>
      </c>
    </row>
    <row r="16" spans="1:3" x14ac:dyDescent="0.25">
      <c r="B16" t="s">
        <v>146</v>
      </c>
    </row>
    <row r="23" spans="1:9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</row>
    <row r="24" spans="1:9" ht="13.5" thickBot="1" x14ac:dyDescent="0.35">
      <c r="A24" s="26"/>
      <c r="B24" s="26"/>
      <c r="C24" s="35">
        <v>2017</v>
      </c>
      <c r="D24" s="35">
        <v>2016</v>
      </c>
      <c r="E24" s="26"/>
      <c r="F24" s="26"/>
      <c r="G24" s="26"/>
      <c r="H24" s="35">
        <v>2017</v>
      </c>
      <c r="I24" s="35">
        <v>2016</v>
      </c>
    </row>
    <row r="26" spans="1:9" ht="13" x14ac:dyDescent="0.3">
      <c r="A26" s="1" t="s">
        <v>149</v>
      </c>
      <c r="F26" s="1" t="s">
        <v>150</v>
      </c>
      <c r="H26" s="8"/>
      <c r="I26" s="8"/>
    </row>
    <row r="27" spans="1:9" x14ac:dyDescent="0.25">
      <c r="C27" s="8"/>
      <c r="D27" s="8"/>
      <c r="F27" s="30" t="s">
        <v>156</v>
      </c>
      <c r="H27" s="63">
        <v>9226.5400000000009</v>
      </c>
      <c r="I27" s="8">
        <v>23503.31</v>
      </c>
    </row>
    <row r="28" spans="1:9" x14ac:dyDescent="0.25">
      <c r="A28" t="s">
        <v>155</v>
      </c>
      <c r="C28" s="63">
        <v>15257.81</v>
      </c>
      <c r="D28" s="8">
        <v>9226.5400000000009</v>
      </c>
      <c r="E28" s="8"/>
      <c r="F28" s="30" t="s">
        <v>169</v>
      </c>
      <c r="H28" s="63"/>
      <c r="I28" s="8"/>
    </row>
    <row r="29" spans="1:9" x14ac:dyDescent="0.25">
      <c r="C29" s="63"/>
      <c r="D29" s="8"/>
      <c r="E29" s="8"/>
      <c r="F29" s="30" t="s">
        <v>170</v>
      </c>
      <c r="H29" s="94">
        <v>6031.27</v>
      </c>
      <c r="I29" s="25">
        <v>-14276.77</v>
      </c>
    </row>
    <row r="30" spans="1:9" x14ac:dyDescent="0.25">
      <c r="C30" s="63"/>
      <c r="D30" s="8"/>
      <c r="E30" s="8"/>
      <c r="H30" s="63">
        <f>SUM(H27:H29)</f>
        <v>15257.810000000001</v>
      </c>
      <c r="I30" s="8">
        <v>9226.5400000000009</v>
      </c>
    </row>
    <row r="31" spans="1:9" x14ac:dyDescent="0.25">
      <c r="C31" s="63"/>
      <c r="D31" s="8"/>
      <c r="E31" s="8"/>
      <c r="H31" s="63"/>
      <c r="I31" s="8"/>
    </row>
    <row r="32" spans="1:9" x14ac:dyDescent="0.25">
      <c r="A32" t="s">
        <v>161</v>
      </c>
      <c r="C32" s="63">
        <v>0</v>
      </c>
      <c r="D32" s="8">
        <v>0</v>
      </c>
      <c r="E32" s="8"/>
      <c r="F32" t="s">
        <v>162</v>
      </c>
      <c r="H32" s="63">
        <v>0</v>
      </c>
      <c r="I32" s="8">
        <v>0</v>
      </c>
    </row>
    <row r="33" spans="1:11" x14ac:dyDescent="0.25">
      <c r="C33" s="63"/>
      <c r="D33" s="8"/>
      <c r="E33" s="8"/>
      <c r="H33" s="63"/>
      <c r="I33" s="8"/>
    </row>
    <row r="34" spans="1:11" ht="13.5" thickBot="1" x14ac:dyDescent="0.35">
      <c r="C34" s="93">
        <f>SUM(C28:C33)</f>
        <v>15257.81</v>
      </c>
      <c r="D34" s="27">
        <f>SUM(D28:D33)</f>
        <v>9226.5400000000009</v>
      </c>
      <c r="E34" s="21"/>
      <c r="F34" s="1"/>
      <c r="G34" s="1"/>
      <c r="H34" s="93">
        <f>SUM(H30:H33)</f>
        <v>15257.810000000001</v>
      </c>
      <c r="I34" s="27">
        <f>SUM(I30:I33)</f>
        <v>9226.5400000000009</v>
      </c>
    </row>
    <row r="35" spans="1:11" ht="13" thickTop="1" x14ac:dyDescent="0.25">
      <c r="C35" s="89"/>
      <c r="H35" s="8"/>
      <c r="I35" s="8"/>
      <c r="K35" s="88"/>
    </row>
    <row r="36" spans="1:11" x14ac:dyDescent="0.25">
      <c r="H36" s="8"/>
      <c r="I36" s="8"/>
    </row>
    <row r="37" spans="1:11" x14ac:dyDescent="0.25">
      <c r="H37" s="8"/>
      <c r="I37" s="8"/>
    </row>
    <row r="38" spans="1:11" ht="13" thickBot="1" x14ac:dyDescent="0.3">
      <c r="F38" s="36"/>
      <c r="G38" s="36"/>
      <c r="H38" s="36"/>
      <c r="I38" s="36"/>
    </row>
    <row r="39" spans="1:11" ht="13.5" thickBot="1" x14ac:dyDescent="0.35">
      <c r="A39" s="1" t="s">
        <v>168</v>
      </c>
      <c r="E39" s="1"/>
      <c r="F39" s="32"/>
      <c r="G39" s="33">
        <v>2017</v>
      </c>
      <c r="H39" s="32"/>
      <c r="I39" s="37">
        <v>2016</v>
      </c>
    </row>
    <row r="40" spans="1:11" x14ac:dyDescent="0.25">
      <c r="I40" s="59"/>
    </row>
    <row r="41" spans="1:11" x14ac:dyDescent="0.25">
      <c r="A41" s="44" t="s">
        <v>635</v>
      </c>
      <c r="F41" s="63"/>
      <c r="G41" s="63">
        <v>27341.200000000001</v>
      </c>
      <c r="H41" s="8"/>
      <c r="I41" s="8">
        <v>25264.6</v>
      </c>
    </row>
    <row r="42" spans="1:11" x14ac:dyDescent="0.25">
      <c r="A42" s="44" t="s">
        <v>129</v>
      </c>
      <c r="F42" s="63"/>
      <c r="G42" s="94"/>
      <c r="H42" s="8"/>
      <c r="I42" s="25"/>
    </row>
    <row r="43" spans="1:11" x14ac:dyDescent="0.25">
      <c r="F43" s="63"/>
      <c r="G43" s="63"/>
      <c r="H43" s="8"/>
      <c r="I43" s="8"/>
    </row>
    <row r="44" spans="1:11" x14ac:dyDescent="0.25">
      <c r="F44" s="63"/>
      <c r="G44" s="63">
        <f>SUM(G41:G43)</f>
        <v>27341.200000000001</v>
      </c>
      <c r="H44" s="8"/>
      <c r="I44" s="8">
        <f>SUM(I41:I43)</f>
        <v>25264.6</v>
      </c>
    </row>
    <row r="45" spans="1:11" ht="13" x14ac:dyDescent="0.3">
      <c r="A45" s="1" t="s">
        <v>152</v>
      </c>
      <c r="F45" s="63"/>
      <c r="G45" s="63"/>
      <c r="H45" s="64"/>
      <c r="I45" s="8"/>
    </row>
    <row r="46" spans="1:11" x14ac:dyDescent="0.25">
      <c r="F46" s="63"/>
      <c r="G46" s="63"/>
      <c r="H46" s="64"/>
      <c r="I46" s="8"/>
    </row>
    <row r="47" spans="1:11" x14ac:dyDescent="0.25">
      <c r="A47" t="s">
        <v>153</v>
      </c>
      <c r="F47" s="89"/>
      <c r="G47" s="89"/>
      <c r="H47" s="83"/>
    </row>
    <row r="48" spans="1:11" x14ac:dyDescent="0.25">
      <c r="A48" s="44" t="s">
        <v>348</v>
      </c>
      <c r="F48" s="89"/>
      <c r="H48" s="83"/>
      <c r="I48" s="8"/>
    </row>
    <row r="49" spans="1:9" x14ac:dyDescent="0.25">
      <c r="A49" s="44" t="s">
        <v>634</v>
      </c>
      <c r="F49" s="97">
        <v>-21309.93</v>
      </c>
      <c r="G49" s="44"/>
      <c r="H49" s="83">
        <v>-39541.370000000003</v>
      </c>
      <c r="I49" s="8"/>
    </row>
    <row r="50" spans="1:9" x14ac:dyDescent="0.25">
      <c r="A50" s="44"/>
      <c r="F50" s="89"/>
      <c r="H50" s="83"/>
      <c r="I50" s="8"/>
    </row>
    <row r="51" spans="1:9" x14ac:dyDescent="0.25">
      <c r="F51" s="89"/>
      <c r="G51" s="89"/>
    </row>
    <row r="52" spans="1:9" x14ac:dyDescent="0.25">
      <c r="F52" s="95">
        <f>SUM(F48:F51)</f>
        <v>-21309.93</v>
      </c>
      <c r="G52" s="63"/>
      <c r="H52" s="75"/>
      <c r="I52" s="8"/>
    </row>
    <row r="53" spans="1:9" x14ac:dyDescent="0.25">
      <c r="F53" s="63"/>
      <c r="G53" s="63"/>
      <c r="H53" s="8"/>
      <c r="I53" s="8"/>
    </row>
    <row r="54" spans="1:9" x14ac:dyDescent="0.25">
      <c r="F54" s="89"/>
      <c r="G54" s="89"/>
    </row>
    <row r="55" spans="1:9" ht="13.5" thickBot="1" x14ac:dyDescent="0.35">
      <c r="B55" s="1" t="s">
        <v>171</v>
      </c>
      <c r="F55" s="89"/>
      <c r="G55" s="96">
        <f>F52+G44</f>
        <v>6031.27</v>
      </c>
      <c r="I55" s="28">
        <f>SUM(H44:I49)</f>
        <v>-14276.770000000004</v>
      </c>
    </row>
    <row r="56" spans="1:9" ht="13.5" thickTop="1" thickBot="1" x14ac:dyDescent="0.3">
      <c r="F56" s="36"/>
      <c r="G56" s="36"/>
      <c r="H56" s="36"/>
      <c r="I56" s="36"/>
    </row>
    <row r="57" spans="1:9" ht="13.5" thickBot="1" x14ac:dyDescent="0.35">
      <c r="F57" s="38"/>
      <c r="G57" s="39">
        <v>2017</v>
      </c>
      <c r="H57" s="38"/>
      <c r="I57" s="37">
        <v>2016</v>
      </c>
    </row>
    <row r="59" spans="1:9" x14ac:dyDescent="0.25">
      <c r="D59" s="17"/>
    </row>
  </sheetData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61C6-DAA0-4A32-9876-E8110C36FC6D}">
  <dimension ref="A1:O181"/>
  <sheetViews>
    <sheetView topLeftCell="A163" workbookViewId="0">
      <selection activeCell="N184" sqref="N184:N187"/>
    </sheetView>
  </sheetViews>
  <sheetFormatPr defaultRowHeight="12.5" x14ac:dyDescent="0.25"/>
  <cols>
    <col min="1" max="1" width="20.54296875" customWidth="1"/>
    <col min="4" max="4" width="13.54296875" customWidth="1"/>
    <col min="5" max="5" width="14.453125" customWidth="1"/>
    <col min="11" max="11" width="10.6328125" bestFit="1" customWidth="1"/>
    <col min="13" max="13" width="10.6328125" style="89" bestFit="1" customWidth="1"/>
    <col min="14" max="14" width="13" customWidth="1"/>
  </cols>
  <sheetData>
    <row r="1" spans="1:14" x14ac:dyDescent="0.25">
      <c r="A1" s="116">
        <v>43098</v>
      </c>
      <c r="B1" s="118"/>
      <c r="C1" s="118"/>
      <c r="D1" s="114">
        <v>20</v>
      </c>
      <c r="E1" s="110">
        <v>15257.80999999997</v>
      </c>
      <c r="F1" s="42" t="s">
        <v>130</v>
      </c>
      <c r="G1" s="5" t="s">
        <v>843</v>
      </c>
      <c r="H1" s="114"/>
      <c r="I1" s="118"/>
      <c r="J1" s="102"/>
      <c r="K1" s="101"/>
      <c r="L1" s="102"/>
      <c r="M1" s="89" t="s">
        <v>138</v>
      </c>
      <c r="N1" t="s">
        <v>139</v>
      </c>
    </row>
    <row r="2" spans="1:14" x14ac:dyDescent="0.25">
      <c r="A2" s="116"/>
      <c r="B2" s="118"/>
      <c r="C2" s="118"/>
      <c r="D2" s="114"/>
      <c r="E2" s="110"/>
      <c r="F2" s="42"/>
      <c r="G2" s="5"/>
      <c r="H2" s="114"/>
      <c r="I2" s="118"/>
      <c r="J2" s="102"/>
      <c r="K2" s="102"/>
      <c r="L2" s="102"/>
    </row>
    <row r="3" spans="1:14" x14ac:dyDescent="0.25">
      <c r="A3" s="116">
        <v>43102</v>
      </c>
      <c r="B3" s="118"/>
      <c r="C3" s="118"/>
      <c r="D3" s="114">
        <v>125</v>
      </c>
      <c r="E3" s="110">
        <v>15382.80999999997</v>
      </c>
      <c r="F3" s="42" t="s">
        <v>130</v>
      </c>
      <c r="G3" s="5" t="s">
        <v>652</v>
      </c>
      <c r="H3" s="114"/>
      <c r="I3" s="118"/>
      <c r="J3" s="102"/>
      <c r="K3" s="102"/>
      <c r="L3" s="102"/>
      <c r="N3" s="17">
        <f>SUM(D3:D23)</f>
        <v>695</v>
      </c>
    </row>
    <row r="4" spans="1:14" x14ac:dyDescent="0.25">
      <c r="A4" s="116">
        <v>43102</v>
      </c>
      <c r="B4" s="118"/>
      <c r="C4" s="118"/>
      <c r="D4" s="114">
        <v>10</v>
      </c>
      <c r="E4" s="110">
        <v>15392.80999999997</v>
      </c>
      <c r="F4" s="42" t="s">
        <v>130</v>
      </c>
      <c r="G4" s="5" t="s">
        <v>315</v>
      </c>
      <c r="H4" s="114"/>
      <c r="I4" s="118"/>
      <c r="J4" s="102"/>
      <c r="K4" s="102"/>
      <c r="L4" s="102"/>
    </row>
    <row r="5" spans="1:14" x14ac:dyDescent="0.25">
      <c r="A5" s="116">
        <v>43102</v>
      </c>
      <c r="B5" s="118"/>
      <c r="C5" s="118"/>
      <c r="D5" s="114">
        <v>50</v>
      </c>
      <c r="E5" s="110">
        <v>15442.80999999997</v>
      </c>
      <c r="F5" s="42" t="s">
        <v>130</v>
      </c>
      <c r="G5" s="5" t="s">
        <v>828</v>
      </c>
      <c r="H5" s="114"/>
      <c r="I5" s="118"/>
      <c r="J5" s="102"/>
      <c r="K5" s="102"/>
      <c r="L5" s="102"/>
    </row>
    <row r="6" spans="1:14" x14ac:dyDescent="0.25">
      <c r="A6" s="116">
        <v>43102</v>
      </c>
      <c r="B6" s="118"/>
      <c r="C6" s="118"/>
      <c r="D6" s="114">
        <v>10</v>
      </c>
      <c r="E6" s="110">
        <v>15452.80999999997</v>
      </c>
      <c r="F6" s="42" t="s">
        <v>130</v>
      </c>
      <c r="G6" s="5" t="s">
        <v>325</v>
      </c>
      <c r="H6" s="114"/>
      <c r="I6" s="118"/>
      <c r="J6" s="102"/>
      <c r="K6" s="102"/>
      <c r="L6" s="102"/>
    </row>
    <row r="7" spans="1:14" x14ac:dyDescent="0.25">
      <c r="A7" s="116">
        <v>43102</v>
      </c>
      <c r="B7" s="118"/>
      <c r="C7" s="118"/>
      <c r="D7" s="114">
        <v>10</v>
      </c>
      <c r="E7" s="110">
        <v>15462.80999999997</v>
      </c>
      <c r="F7" s="42" t="s">
        <v>130</v>
      </c>
      <c r="G7" s="5" t="s">
        <v>842</v>
      </c>
      <c r="H7" s="114"/>
      <c r="I7" s="118"/>
      <c r="J7" s="102"/>
      <c r="K7" s="102"/>
      <c r="L7" s="102"/>
    </row>
    <row r="8" spans="1:14" x14ac:dyDescent="0.25">
      <c r="A8" s="116">
        <v>43102</v>
      </c>
      <c r="B8" s="118"/>
      <c r="C8" s="118"/>
      <c r="D8" s="114">
        <v>10</v>
      </c>
      <c r="E8" s="110">
        <v>15472.80999999997</v>
      </c>
      <c r="F8" s="42" t="s">
        <v>130</v>
      </c>
      <c r="G8" s="5" t="s">
        <v>661</v>
      </c>
      <c r="H8" s="114"/>
      <c r="I8" s="118"/>
      <c r="J8" s="102"/>
      <c r="K8" s="102"/>
      <c r="L8" s="102"/>
    </row>
    <row r="9" spans="1:14" x14ac:dyDescent="0.25">
      <c r="A9" s="116">
        <v>43102</v>
      </c>
      <c r="B9" s="118"/>
      <c r="C9" s="118"/>
      <c r="D9" s="114">
        <v>15</v>
      </c>
      <c r="E9" s="110">
        <v>15487.80999999997</v>
      </c>
      <c r="F9" s="42" t="s">
        <v>130</v>
      </c>
      <c r="G9" s="5" t="s">
        <v>362</v>
      </c>
      <c r="H9" s="114"/>
      <c r="I9" s="118"/>
      <c r="J9" s="102"/>
      <c r="K9" s="102"/>
      <c r="L9" s="102"/>
    </row>
    <row r="10" spans="1:14" x14ac:dyDescent="0.25">
      <c r="A10" s="116">
        <v>43108</v>
      </c>
      <c r="B10" s="118"/>
      <c r="C10" s="118"/>
      <c r="D10" s="114">
        <v>50</v>
      </c>
      <c r="E10" s="110">
        <v>15537.80999999997</v>
      </c>
      <c r="F10" s="42" t="s">
        <v>130</v>
      </c>
      <c r="G10" s="5" t="s">
        <v>841</v>
      </c>
      <c r="H10" s="114"/>
      <c r="I10" s="118"/>
      <c r="J10" s="102"/>
      <c r="K10" s="102"/>
      <c r="L10" s="102"/>
    </row>
    <row r="11" spans="1:14" x14ac:dyDescent="0.25">
      <c r="A11" s="116">
        <v>43111</v>
      </c>
      <c r="B11" s="118"/>
      <c r="C11" s="118"/>
      <c r="D11" s="114">
        <v>10</v>
      </c>
      <c r="E11" s="110">
        <v>15547.80999999997</v>
      </c>
      <c r="F11" s="42" t="s">
        <v>130</v>
      </c>
      <c r="G11" s="5" t="s">
        <v>834</v>
      </c>
      <c r="H11" s="114"/>
      <c r="I11" s="118"/>
      <c r="J11" s="102"/>
      <c r="K11" s="102"/>
      <c r="L11" s="102"/>
    </row>
    <row r="12" spans="1:14" x14ac:dyDescent="0.25">
      <c r="A12" s="116">
        <v>43115</v>
      </c>
      <c r="B12" s="118"/>
      <c r="C12" s="118"/>
      <c r="D12" s="114">
        <v>25</v>
      </c>
      <c r="E12" s="110">
        <v>15572.80999999997</v>
      </c>
      <c r="F12" s="42" t="s">
        <v>130</v>
      </c>
      <c r="G12" s="5" t="s">
        <v>836</v>
      </c>
      <c r="H12" s="114"/>
      <c r="I12" s="118"/>
      <c r="J12" s="102"/>
      <c r="K12" s="102"/>
      <c r="L12" s="102"/>
    </row>
    <row r="13" spans="1:14" x14ac:dyDescent="0.25">
      <c r="A13" s="116">
        <v>43115</v>
      </c>
      <c r="B13" s="118"/>
      <c r="C13" s="118"/>
      <c r="D13" s="114">
        <v>25</v>
      </c>
      <c r="E13" s="110">
        <v>15597.80999999997</v>
      </c>
      <c r="F13" s="42" t="s">
        <v>130</v>
      </c>
      <c r="G13" s="5" t="s">
        <v>835</v>
      </c>
      <c r="H13" s="114"/>
      <c r="I13" s="118"/>
      <c r="J13" s="102"/>
      <c r="K13" s="102"/>
      <c r="L13" s="102"/>
    </row>
    <row r="14" spans="1:14" x14ac:dyDescent="0.25">
      <c r="A14" s="116">
        <v>43115</v>
      </c>
      <c r="B14" s="118"/>
      <c r="C14" s="118"/>
      <c r="D14" s="114">
        <v>20</v>
      </c>
      <c r="E14" s="110">
        <v>15617.80999999997</v>
      </c>
      <c r="F14" s="42" t="s">
        <v>130</v>
      </c>
      <c r="G14" s="5" t="s">
        <v>837</v>
      </c>
      <c r="H14" s="114"/>
      <c r="I14" s="118"/>
      <c r="J14" s="102"/>
      <c r="K14" s="102"/>
      <c r="L14" s="102"/>
    </row>
    <row r="15" spans="1:14" x14ac:dyDescent="0.25">
      <c r="A15" s="116">
        <v>43116</v>
      </c>
      <c r="B15" s="118"/>
      <c r="C15" s="118"/>
      <c r="D15" s="114">
        <v>50</v>
      </c>
      <c r="E15" s="110">
        <v>15667.80999999997</v>
      </c>
      <c r="F15" s="42" t="s">
        <v>130</v>
      </c>
      <c r="G15" s="5" t="s">
        <v>838</v>
      </c>
      <c r="H15" s="114"/>
      <c r="I15" s="118"/>
      <c r="J15" s="102"/>
      <c r="K15" s="102"/>
      <c r="L15" s="102"/>
    </row>
    <row r="16" spans="1:14" x14ac:dyDescent="0.25">
      <c r="A16" s="116">
        <v>43117</v>
      </c>
      <c r="B16" s="118"/>
      <c r="C16" s="118"/>
      <c r="D16" s="114">
        <v>50</v>
      </c>
      <c r="E16" s="110">
        <v>15717.80999999997</v>
      </c>
      <c r="F16" s="42" t="s">
        <v>130</v>
      </c>
      <c r="G16" s="5" t="s">
        <v>840</v>
      </c>
      <c r="H16" s="114"/>
      <c r="I16" s="118"/>
      <c r="J16" s="102"/>
      <c r="K16" s="102"/>
      <c r="L16" s="102"/>
    </row>
    <row r="17" spans="1:14" x14ac:dyDescent="0.25">
      <c r="A17" s="116">
        <v>43117</v>
      </c>
      <c r="B17" s="118"/>
      <c r="C17" s="118"/>
      <c r="D17" s="114">
        <v>25</v>
      </c>
      <c r="E17" s="110">
        <v>15742.80999999997</v>
      </c>
      <c r="F17" s="42" t="s">
        <v>130</v>
      </c>
      <c r="G17" s="5" t="s">
        <v>839</v>
      </c>
      <c r="H17" s="114"/>
      <c r="I17" s="118"/>
      <c r="J17" s="102"/>
      <c r="K17" s="102"/>
      <c r="L17" s="102"/>
    </row>
    <row r="18" spans="1:14" x14ac:dyDescent="0.25">
      <c r="A18" s="116">
        <v>43122</v>
      </c>
      <c r="B18" s="118"/>
      <c r="C18" s="118"/>
      <c r="D18" s="114">
        <v>100</v>
      </c>
      <c r="E18" s="110">
        <v>15842.80999999997</v>
      </c>
      <c r="F18" s="42" t="s">
        <v>130</v>
      </c>
      <c r="G18" s="5" t="s">
        <v>848</v>
      </c>
      <c r="H18" s="114"/>
      <c r="I18" s="118"/>
      <c r="J18" s="102"/>
      <c r="K18" s="102"/>
      <c r="L18" s="102"/>
    </row>
    <row r="19" spans="1:14" x14ac:dyDescent="0.25">
      <c r="A19" s="116">
        <v>43122</v>
      </c>
      <c r="B19" s="118"/>
      <c r="C19" s="118"/>
      <c r="D19" s="114">
        <v>10</v>
      </c>
      <c r="E19" s="110">
        <v>15852.80999999997</v>
      </c>
      <c r="F19" s="42" t="s">
        <v>130</v>
      </c>
      <c r="G19" s="5" t="s">
        <v>455</v>
      </c>
      <c r="H19" s="114"/>
      <c r="I19" s="118"/>
      <c r="J19" s="102"/>
      <c r="K19" s="102"/>
      <c r="L19" s="102"/>
    </row>
    <row r="20" spans="1:14" x14ac:dyDescent="0.25">
      <c r="A20" s="116">
        <v>43122</v>
      </c>
      <c r="B20" s="118"/>
      <c r="C20" s="118"/>
      <c r="D20" s="114">
        <v>10</v>
      </c>
      <c r="E20" s="110">
        <v>15862.80999999997</v>
      </c>
      <c r="F20" s="42" t="s">
        <v>130</v>
      </c>
      <c r="G20" s="5" t="s">
        <v>847</v>
      </c>
      <c r="H20" s="114"/>
      <c r="I20" s="118"/>
      <c r="J20" s="102"/>
      <c r="K20" s="102"/>
      <c r="L20" s="102"/>
    </row>
    <row r="21" spans="1:14" x14ac:dyDescent="0.25">
      <c r="A21" s="116">
        <v>43125</v>
      </c>
      <c r="B21" s="118"/>
      <c r="C21" s="118"/>
      <c r="D21" s="114">
        <v>5</v>
      </c>
      <c r="E21" s="110">
        <v>15867.80999999997</v>
      </c>
      <c r="F21" s="42" t="s">
        <v>130</v>
      </c>
      <c r="G21" s="5" t="s">
        <v>851</v>
      </c>
      <c r="H21" s="114"/>
      <c r="I21" s="118"/>
      <c r="J21" s="102"/>
      <c r="K21" s="102"/>
      <c r="L21" s="102"/>
    </row>
    <row r="22" spans="1:14" x14ac:dyDescent="0.25">
      <c r="A22" s="116">
        <v>43125</v>
      </c>
      <c r="B22" s="118"/>
      <c r="C22" s="118"/>
      <c r="D22" s="114">
        <v>75</v>
      </c>
      <c r="E22" s="110">
        <v>15942.80999999997</v>
      </c>
      <c r="F22" s="42" t="s">
        <v>130</v>
      </c>
      <c r="G22" s="5" t="s">
        <v>852</v>
      </c>
      <c r="H22" s="114"/>
      <c r="I22" s="118"/>
      <c r="J22" s="102"/>
      <c r="K22" s="102"/>
      <c r="L22" s="102"/>
    </row>
    <row r="23" spans="1:14" x14ac:dyDescent="0.25">
      <c r="A23" s="116">
        <v>43126</v>
      </c>
      <c r="B23" s="118"/>
      <c r="C23" s="118"/>
      <c r="D23" s="114">
        <v>10</v>
      </c>
      <c r="E23" s="110">
        <v>15952.80999999997</v>
      </c>
      <c r="F23" s="42" t="s">
        <v>130</v>
      </c>
      <c r="G23" s="5" t="s">
        <v>853</v>
      </c>
      <c r="H23" s="114"/>
      <c r="I23" s="118"/>
      <c r="J23" s="102"/>
      <c r="K23" s="102"/>
      <c r="L23" s="102"/>
    </row>
    <row r="24" spans="1:14" x14ac:dyDescent="0.25">
      <c r="A24" s="116">
        <v>43129</v>
      </c>
      <c r="B24" s="118"/>
      <c r="C24" s="118"/>
      <c r="D24" s="63">
        <v>-9</v>
      </c>
      <c r="E24" s="110">
        <v>15943.80999999997</v>
      </c>
      <c r="F24" s="42" t="s">
        <v>129</v>
      </c>
      <c r="G24" s="5" t="s">
        <v>815</v>
      </c>
      <c r="H24" s="114"/>
      <c r="I24" s="118"/>
      <c r="J24" s="102"/>
      <c r="K24" s="126"/>
      <c r="L24" s="102"/>
      <c r="M24" s="97">
        <v>-9</v>
      </c>
    </row>
    <row r="25" spans="1:14" x14ac:dyDescent="0.25">
      <c r="A25" s="116">
        <v>43131</v>
      </c>
      <c r="B25" s="118"/>
      <c r="C25" s="118"/>
      <c r="D25" s="114">
        <v>10</v>
      </c>
      <c r="E25" s="110">
        <v>15953.80999999997</v>
      </c>
      <c r="F25" s="42" t="s">
        <v>130</v>
      </c>
      <c r="G25" s="5" t="s">
        <v>315</v>
      </c>
      <c r="H25" s="114"/>
      <c r="I25" s="118"/>
      <c r="J25" s="102"/>
      <c r="K25" s="102"/>
      <c r="L25" s="102"/>
      <c r="N25" s="17">
        <f>SUM(D25:D26)</f>
        <v>35</v>
      </c>
    </row>
    <row r="26" spans="1:14" x14ac:dyDescent="0.25">
      <c r="A26" s="116">
        <v>43131</v>
      </c>
      <c r="B26" s="118"/>
      <c r="C26" s="118"/>
      <c r="D26" s="114">
        <v>25</v>
      </c>
      <c r="E26" s="110">
        <v>15978.80999999997</v>
      </c>
      <c r="F26" s="42" t="s">
        <v>130</v>
      </c>
      <c r="G26" s="5" t="s">
        <v>854</v>
      </c>
      <c r="H26" s="114"/>
      <c r="I26" s="118"/>
      <c r="J26" s="102"/>
      <c r="K26" s="102"/>
      <c r="L26" s="102"/>
    </row>
    <row r="27" spans="1:14" x14ac:dyDescent="0.25">
      <c r="A27" s="116">
        <v>43131</v>
      </c>
      <c r="B27" s="118"/>
      <c r="C27" s="118"/>
      <c r="D27" s="63">
        <v>-11961.72</v>
      </c>
      <c r="E27" s="110">
        <v>4017.089999999971</v>
      </c>
      <c r="F27" s="42" t="s">
        <v>134</v>
      </c>
      <c r="G27" s="5" t="s">
        <v>717</v>
      </c>
      <c r="H27" s="114"/>
      <c r="I27" s="118"/>
      <c r="J27" s="102"/>
      <c r="K27" s="127"/>
      <c r="L27" s="102"/>
      <c r="M27" s="91">
        <f>D27+D28</f>
        <v>-11980.72</v>
      </c>
    </row>
    <row r="28" spans="1:14" x14ac:dyDescent="0.25">
      <c r="A28" s="116">
        <v>43131</v>
      </c>
      <c r="B28" s="118"/>
      <c r="C28" s="118"/>
      <c r="D28" s="63">
        <v>-19</v>
      </c>
      <c r="E28" s="110">
        <v>3998.089999999971</v>
      </c>
      <c r="F28" s="42" t="s">
        <v>129</v>
      </c>
      <c r="G28" s="5" t="s">
        <v>18</v>
      </c>
      <c r="H28" s="114"/>
      <c r="I28" s="118"/>
      <c r="J28" s="102"/>
      <c r="K28" s="102"/>
      <c r="L28" s="102"/>
      <c r="N28" s="17">
        <f>SUM(D29:D38)</f>
        <v>3035</v>
      </c>
    </row>
    <row r="29" spans="1:14" x14ac:dyDescent="0.25">
      <c r="A29" s="116">
        <v>43132</v>
      </c>
      <c r="B29" s="118"/>
      <c r="C29" s="118"/>
      <c r="D29" s="42">
        <v>25</v>
      </c>
      <c r="E29" s="110">
        <v>4023.089999999971</v>
      </c>
      <c r="F29" s="42" t="s">
        <v>130</v>
      </c>
      <c r="G29" s="5" t="s">
        <v>855</v>
      </c>
      <c r="H29" s="114"/>
      <c r="I29" s="118"/>
      <c r="J29" s="102"/>
      <c r="K29" s="102"/>
      <c r="L29" s="102"/>
    </row>
    <row r="30" spans="1:14" x14ac:dyDescent="0.25">
      <c r="A30" s="116">
        <v>43132</v>
      </c>
      <c r="B30" s="118"/>
      <c r="C30" s="118"/>
      <c r="D30" s="42">
        <v>10</v>
      </c>
      <c r="E30" s="110">
        <v>4033.089999999971</v>
      </c>
      <c r="F30" s="42" t="s">
        <v>130</v>
      </c>
      <c r="G30" s="5" t="s">
        <v>325</v>
      </c>
      <c r="H30" s="114"/>
      <c r="I30" s="118"/>
      <c r="J30" s="102"/>
      <c r="K30" s="102"/>
      <c r="L30" s="102"/>
    </row>
    <row r="31" spans="1:14" x14ac:dyDescent="0.25">
      <c r="A31" s="116">
        <v>43132</v>
      </c>
      <c r="B31" s="118"/>
      <c r="C31" s="118"/>
      <c r="D31" s="42">
        <v>10</v>
      </c>
      <c r="E31" s="110">
        <v>4043.089999999971</v>
      </c>
      <c r="F31" s="42" t="s">
        <v>130</v>
      </c>
      <c r="G31" s="5" t="s">
        <v>661</v>
      </c>
      <c r="H31" s="114"/>
      <c r="I31" s="118"/>
      <c r="J31" s="102"/>
      <c r="K31" s="102"/>
      <c r="L31" s="102"/>
    </row>
    <row r="32" spans="1:14" x14ac:dyDescent="0.25">
      <c r="A32" s="116">
        <v>43133</v>
      </c>
      <c r="B32" s="118"/>
      <c r="C32" s="118"/>
      <c r="D32" s="42">
        <v>50</v>
      </c>
      <c r="E32" s="110">
        <v>4093.089999999971</v>
      </c>
      <c r="F32" s="42" t="s">
        <v>130</v>
      </c>
      <c r="G32" s="5" t="s">
        <v>856</v>
      </c>
      <c r="H32" s="114"/>
      <c r="I32" s="118"/>
      <c r="J32" s="102"/>
      <c r="K32" s="102"/>
      <c r="L32" s="102"/>
    </row>
    <row r="33" spans="1:14" x14ac:dyDescent="0.25">
      <c r="A33" s="116">
        <v>43137</v>
      </c>
      <c r="B33" s="118"/>
      <c r="C33" s="118"/>
      <c r="D33" s="42">
        <v>200</v>
      </c>
      <c r="E33" s="110">
        <v>4293.089999999971</v>
      </c>
      <c r="F33" s="42" t="s">
        <v>130</v>
      </c>
      <c r="G33" s="5" t="s">
        <v>858</v>
      </c>
      <c r="H33" s="114"/>
      <c r="I33" s="118"/>
      <c r="J33" s="102"/>
      <c r="K33" s="102"/>
      <c r="L33" s="102"/>
    </row>
    <row r="34" spans="1:14" x14ac:dyDescent="0.25">
      <c r="A34" s="116">
        <v>43137</v>
      </c>
      <c r="B34" s="118"/>
      <c r="C34" s="118"/>
      <c r="D34" s="42">
        <v>20</v>
      </c>
      <c r="E34" s="110">
        <v>4313.089999999971</v>
      </c>
      <c r="F34" s="42" t="s">
        <v>130</v>
      </c>
      <c r="G34" s="5" t="s">
        <v>857</v>
      </c>
      <c r="H34" s="114"/>
      <c r="I34" s="118"/>
      <c r="J34" s="102"/>
      <c r="K34" s="102"/>
      <c r="L34" s="102"/>
    </row>
    <row r="35" spans="1:14" x14ac:dyDescent="0.25">
      <c r="A35" s="116">
        <v>43146</v>
      </c>
      <c r="B35" s="118"/>
      <c r="C35" s="118"/>
      <c r="D35" s="114">
        <v>2500</v>
      </c>
      <c r="E35" s="110">
        <v>6813.089999999971</v>
      </c>
      <c r="F35" s="42" t="s">
        <v>130</v>
      </c>
      <c r="G35" s="5" t="s">
        <v>859</v>
      </c>
      <c r="H35" s="114"/>
      <c r="I35" s="118"/>
      <c r="J35" s="102"/>
      <c r="K35" s="102"/>
      <c r="L35" s="102"/>
    </row>
    <row r="36" spans="1:14" x14ac:dyDescent="0.25">
      <c r="A36" s="116">
        <v>43150</v>
      </c>
      <c r="B36" s="118"/>
      <c r="C36" s="118"/>
      <c r="D36" s="114">
        <v>200</v>
      </c>
      <c r="E36" s="110">
        <v>7013.089999999971</v>
      </c>
      <c r="F36" s="42" t="s">
        <v>130</v>
      </c>
      <c r="G36" s="5" t="s">
        <v>860</v>
      </c>
      <c r="H36" s="114"/>
      <c r="I36" s="118"/>
      <c r="J36" s="102"/>
      <c r="K36" s="102"/>
      <c r="L36" s="102"/>
    </row>
    <row r="37" spans="1:14" x14ac:dyDescent="0.25">
      <c r="A37" s="116">
        <v>43152</v>
      </c>
      <c r="B37" s="118"/>
      <c r="C37" s="118"/>
      <c r="D37" s="114">
        <v>10</v>
      </c>
      <c r="E37" s="110">
        <v>7023.089999999971</v>
      </c>
      <c r="F37" s="42" t="s">
        <v>130</v>
      </c>
      <c r="G37" s="5" t="s">
        <v>455</v>
      </c>
      <c r="H37" s="114"/>
      <c r="I37" s="118"/>
      <c r="J37" s="102"/>
      <c r="K37" s="102"/>
      <c r="L37" s="102"/>
    </row>
    <row r="38" spans="1:14" x14ac:dyDescent="0.25">
      <c r="A38" s="116">
        <v>43159</v>
      </c>
      <c r="B38" s="118"/>
      <c r="C38" s="118"/>
      <c r="D38" s="114">
        <v>10</v>
      </c>
      <c r="E38" s="110">
        <v>7033.089999999971</v>
      </c>
      <c r="F38" s="42" t="s">
        <v>130</v>
      </c>
      <c r="G38" s="5" t="s">
        <v>315</v>
      </c>
      <c r="H38" s="114"/>
      <c r="I38" s="118"/>
      <c r="J38" s="102"/>
      <c r="K38" s="102"/>
      <c r="L38" s="102"/>
    </row>
    <row r="39" spans="1:14" x14ac:dyDescent="0.25">
      <c r="A39" s="116">
        <v>43159</v>
      </c>
      <c r="B39" s="118"/>
      <c r="C39" s="118"/>
      <c r="D39" s="63">
        <v>-9</v>
      </c>
      <c r="E39" s="110">
        <v>7024.089999999971</v>
      </c>
      <c r="F39" s="42" t="s">
        <v>129</v>
      </c>
      <c r="G39" s="5" t="s">
        <v>815</v>
      </c>
      <c r="H39" s="114"/>
      <c r="I39" s="118"/>
      <c r="J39" s="102"/>
      <c r="K39" s="126"/>
      <c r="L39" s="102"/>
      <c r="M39" s="97">
        <v>-9</v>
      </c>
    </row>
    <row r="40" spans="1:14" x14ac:dyDescent="0.25">
      <c r="A40" s="116">
        <v>43160</v>
      </c>
      <c r="B40" s="118"/>
      <c r="C40" s="118"/>
      <c r="D40" s="114">
        <v>10</v>
      </c>
      <c r="E40" s="110">
        <v>7034.089999999971</v>
      </c>
      <c r="F40" s="42" t="s">
        <v>130</v>
      </c>
      <c r="G40" s="5" t="s">
        <v>325</v>
      </c>
      <c r="H40" s="114"/>
      <c r="I40" s="118"/>
      <c r="J40" s="102"/>
      <c r="K40" s="102"/>
      <c r="L40" s="102"/>
      <c r="N40" s="17">
        <f>SUM(D40:D48)</f>
        <v>4318.87</v>
      </c>
    </row>
    <row r="41" spans="1:14" x14ac:dyDescent="0.25">
      <c r="A41" s="116">
        <v>43160</v>
      </c>
      <c r="B41" s="118"/>
      <c r="C41" s="118"/>
      <c r="D41" s="114">
        <v>10</v>
      </c>
      <c r="E41" s="110">
        <v>7044.089999999971</v>
      </c>
      <c r="F41" s="42" t="s">
        <v>130</v>
      </c>
      <c r="G41" s="5" t="s">
        <v>661</v>
      </c>
      <c r="H41" s="114"/>
      <c r="I41" s="118"/>
      <c r="J41" s="102"/>
      <c r="K41" s="102"/>
      <c r="L41" s="102"/>
    </row>
    <row r="42" spans="1:14" x14ac:dyDescent="0.25">
      <c r="A42" s="116">
        <v>43164</v>
      </c>
      <c r="B42" s="118"/>
      <c r="C42" s="118"/>
      <c r="D42" s="114">
        <v>1383.87</v>
      </c>
      <c r="E42" s="110">
        <v>8427.95999999997</v>
      </c>
      <c r="F42" s="42" t="s">
        <v>130</v>
      </c>
      <c r="G42" s="5" t="s">
        <v>861</v>
      </c>
      <c r="H42" s="114"/>
      <c r="I42" s="118"/>
      <c r="J42" s="102"/>
      <c r="K42" s="102"/>
      <c r="L42" s="102"/>
    </row>
    <row r="43" spans="1:14" x14ac:dyDescent="0.25">
      <c r="A43" s="116">
        <v>43171</v>
      </c>
      <c r="B43" s="118"/>
      <c r="C43" s="118"/>
      <c r="D43" s="114">
        <v>2500</v>
      </c>
      <c r="E43" s="110">
        <v>10927.95999999997</v>
      </c>
      <c r="F43" s="42" t="s">
        <v>130</v>
      </c>
      <c r="G43" s="5" t="s">
        <v>862</v>
      </c>
      <c r="H43" s="114"/>
      <c r="I43" s="118"/>
      <c r="J43" s="102"/>
      <c r="K43" s="102"/>
      <c r="L43" s="102"/>
    </row>
    <row r="44" spans="1:14" x14ac:dyDescent="0.25">
      <c r="A44" s="116">
        <v>43171</v>
      </c>
      <c r="B44" s="118"/>
      <c r="C44" s="118"/>
      <c r="D44" s="114">
        <v>15</v>
      </c>
      <c r="E44" s="110">
        <v>10942.95999999997</v>
      </c>
      <c r="F44" s="42" t="s">
        <v>130</v>
      </c>
      <c r="G44" s="5" t="s">
        <v>863</v>
      </c>
      <c r="H44" s="114"/>
      <c r="I44" s="118"/>
      <c r="J44" s="102"/>
      <c r="K44" s="102"/>
      <c r="L44" s="102"/>
    </row>
    <row r="45" spans="1:14" x14ac:dyDescent="0.25">
      <c r="A45" s="116">
        <v>43179</v>
      </c>
      <c r="B45" s="118"/>
      <c r="C45" s="118"/>
      <c r="D45" s="114">
        <v>290</v>
      </c>
      <c r="E45" s="110">
        <v>11232.95999999997</v>
      </c>
      <c r="F45" s="42" t="s">
        <v>130</v>
      </c>
      <c r="G45" s="5" t="s">
        <v>362</v>
      </c>
      <c r="H45" s="114"/>
      <c r="I45" s="118"/>
      <c r="J45" s="102"/>
      <c r="K45" s="102"/>
      <c r="L45" s="102"/>
    </row>
    <row r="46" spans="1:14" x14ac:dyDescent="0.25">
      <c r="A46" s="116">
        <v>43180</v>
      </c>
      <c r="B46" s="118"/>
      <c r="C46" s="118"/>
      <c r="D46" s="114">
        <v>10</v>
      </c>
      <c r="E46" s="110">
        <v>11242.95999999997</v>
      </c>
      <c r="F46" s="42" t="s">
        <v>130</v>
      </c>
      <c r="G46" s="5" t="s">
        <v>455</v>
      </c>
      <c r="H46" s="114"/>
      <c r="I46" s="118"/>
      <c r="J46" s="102"/>
      <c r="K46" s="102"/>
      <c r="L46" s="102"/>
    </row>
    <row r="47" spans="1:14" x14ac:dyDescent="0.25">
      <c r="A47" s="116">
        <v>43185</v>
      </c>
      <c r="B47" s="118"/>
      <c r="C47" s="118"/>
      <c r="D47" s="114">
        <v>50</v>
      </c>
      <c r="E47" s="110">
        <v>11292.95999999997</v>
      </c>
      <c r="F47" s="42" t="s">
        <v>130</v>
      </c>
      <c r="G47" s="5" t="s">
        <v>864</v>
      </c>
      <c r="H47" s="114"/>
      <c r="I47" s="118"/>
      <c r="J47" s="102"/>
      <c r="K47" s="102"/>
      <c r="L47" s="102"/>
    </row>
    <row r="48" spans="1:14" x14ac:dyDescent="0.25">
      <c r="A48" s="116">
        <v>43187</v>
      </c>
      <c r="B48" s="118"/>
      <c r="C48" s="118"/>
      <c r="D48" s="114">
        <v>50</v>
      </c>
      <c r="E48" s="110">
        <v>11342.95999999997</v>
      </c>
      <c r="F48" s="42" t="s">
        <v>130</v>
      </c>
      <c r="G48" s="5" t="s">
        <v>362</v>
      </c>
      <c r="H48" s="114"/>
      <c r="I48" s="118"/>
      <c r="J48" s="102"/>
      <c r="K48" s="102"/>
      <c r="L48" s="102"/>
    </row>
    <row r="49" spans="1:14" x14ac:dyDescent="0.25">
      <c r="A49" s="116">
        <v>43187</v>
      </c>
      <c r="B49" s="118"/>
      <c r="C49" s="118"/>
      <c r="D49" s="63">
        <v>-9</v>
      </c>
      <c r="E49" s="110">
        <v>11333.95999999997</v>
      </c>
      <c r="F49" s="42" t="s">
        <v>129</v>
      </c>
      <c r="G49" s="5" t="s">
        <v>815</v>
      </c>
      <c r="H49" s="114"/>
      <c r="I49" s="118"/>
      <c r="J49" s="102"/>
      <c r="K49" s="126"/>
      <c r="L49" s="102"/>
      <c r="M49" s="97">
        <v>-9</v>
      </c>
    </row>
    <row r="50" spans="1:14" x14ac:dyDescent="0.25">
      <c r="A50" s="116">
        <v>43188</v>
      </c>
      <c r="B50" s="118"/>
      <c r="C50" s="118"/>
      <c r="D50" s="114">
        <v>30</v>
      </c>
      <c r="E50" s="110">
        <v>11363.95999999997</v>
      </c>
      <c r="F50" s="42" t="s">
        <v>130</v>
      </c>
      <c r="G50" s="5" t="s">
        <v>865</v>
      </c>
      <c r="H50" s="114"/>
      <c r="I50" s="118"/>
      <c r="J50" s="102"/>
      <c r="K50" s="102"/>
      <c r="L50" s="102"/>
      <c r="N50" s="17">
        <f>SUM(D50:D55)</f>
        <v>7070</v>
      </c>
    </row>
    <row r="51" spans="1:14" x14ac:dyDescent="0.25">
      <c r="A51" s="116">
        <v>43191</v>
      </c>
      <c r="B51" s="118"/>
      <c r="C51" s="118"/>
      <c r="D51" s="114">
        <v>7000</v>
      </c>
      <c r="E51" s="110">
        <v>18363.95999999997</v>
      </c>
      <c r="F51" s="42" t="s">
        <v>130</v>
      </c>
      <c r="G51" s="5" t="s">
        <v>866</v>
      </c>
      <c r="H51" s="114"/>
      <c r="I51" s="118"/>
      <c r="J51" s="102"/>
      <c r="K51" s="102"/>
      <c r="L51" s="102"/>
    </row>
    <row r="52" spans="1:14" x14ac:dyDescent="0.25">
      <c r="A52" s="116">
        <v>43193</v>
      </c>
      <c r="B52" s="118"/>
      <c r="C52" s="118"/>
      <c r="D52" s="114">
        <v>10</v>
      </c>
      <c r="E52" s="110">
        <v>18373.95999999997</v>
      </c>
      <c r="F52" s="42" t="s">
        <v>130</v>
      </c>
      <c r="G52" s="5" t="s">
        <v>315</v>
      </c>
      <c r="H52" s="114"/>
      <c r="I52" s="118"/>
      <c r="J52" s="102"/>
      <c r="K52" s="102"/>
      <c r="L52" s="102"/>
    </row>
    <row r="53" spans="1:14" x14ac:dyDescent="0.25">
      <c r="A53" s="116">
        <v>43193</v>
      </c>
      <c r="B53" s="118"/>
      <c r="C53" s="118"/>
      <c r="D53" s="114">
        <v>10</v>
      </c>
      <c r="E53" s="110">
        <v>18383.95999999997</v>
      </c>
      <c r="F53" s="42" t="s">
        <v>130</v>
      </c>
      <c r="G53" s="5" t="s">
        <v>844</v>
      </c>
      <c r="H53" s="114"/>
      <c r="I53" s="118"/>
      <c r="J53" s="102"/>
      <c r="K53" s="102"/>
      <c r="L53" s="102"/>
    </row>
    <row r="54" spans="1:14" x14ac:dyDescent="0.25">
      <c r="A54" s="116">
        <v>43193</v>
      </c>
      <c r="B54" s="118"/>
      <c r="C54" s="118"/>
      <c r="D54" s="114">
        <v>10</v>
      </c>
      <c r="E54" s="110">
        <v>18393.95999999997</v>
      </c>
      <c r="F54" s="42" t="s">
        <v>130</v>
      </c>
      <c r="G54" s="5" t="s">
        <v>661</v>
      </c>
      <c r="H54" s="114"/>
      <c r="I54" s="118"/>
      <c r="J54" s="102"/>
      <c r="K54" s="102"/>
      <c r="L54" s="102"/>
    </row>
    <row r="55" spans="1:14" x14ac:dyDescent="0.25">
      <c r="A55" s="116">
        <v>43193</v>
      </c>
      <c r="B55" s="118"/>
      <c r="C55" s="118"/>
      <c r="D55" s="114">
        <v>10</v>
      </c>
      <c r="E55" s="110">
        <v>18403.95999999997</v>
      </c>
      <c r="F55" s="42" t="s">
        <v>130</v>
      </c>
      <c r="G55" s="42" t="s">
        <v>325</v>
      </c>
      <c r="H55" s="114"/>
      <c r="I55" s="118"/>
      <c r="J55" s="102"/>
      <c r="K55" s="102"/>
      <c r="L55" s="102"/>
    </row>
    <row r="56" spans="1:14" x14ac:dyDescent="0.25">
      <c r="A56" s="116">
        <v>43193</v>
      </c>
      <c r="B56" s="118"/>
      <c r="C56" s="118"/>
      <c r="D56" s="63">
        <v>-12237.9</v>
      </c>
      <c r="E56" s="110">
        <v>6166.0599999999704</v>
      </c>
      <c r="F56" s="42" t="s">
        <v>129</v>
      </c>
      <c r="G56" s="5" t="s">
        <v>717</v>
      </c>
      <c r="H56" s="114"/>
      <c r="I56" s="118"/>
      <c r="J56" s="102"/>
      <c r="K56" s="127"/>
      <c r="L56" s="102"/>
      <c r="M56" s="91">
        <f>D56+D57</f>
        <v>-12256.9</v>
      </c>
    </row>
    <row r="57" spans="1:14" x14ac:dyDescent="0.25">
      <c r="A57" s="116">
        <v>43193</v>
      </c>
      <c r="B57" s="118"/>
      <c r="C57" s="118"/>
      <c r="D57" s="63">
        <v>-19</v>
      </c>
      <c r="E57" s="110">
        <v>6147.0599999999704</v>
      </c>
      <c r="F57" s="42" t="s">
        <v>129</v>
      </c>
      <c r="G57" s="5" t="s">
        <v>18</v>
      </c>
      <c r="H57" s="114"/>
      <c r="I57" s="118"/>
      <c r="J57" s="102"/>
      <c r="K57" s="102"/>
      <c r="L57" s="102"/>
    </row>
    <row r="58" spans="1:14" x14ac:dyDescent="0.25">
      <c r="A58" s="116">
        <v>43194</v>
      </c>
      <c r="B58" s="118"/>
      <c r="C58" s="118"/>
      <c r="D58" s="42">
        <v>50</v>
      </c>
      <c r="E58" s="110">
        <v>6197.0599999999704</v>
      </c>
      <c r="F58" s="42" t="s">
        <v>130</v>
      </c>
      <c r="G58" s="5" t="s">
        <v>870</v>
      </c>
      <c r="H58" s="114"/>
      <c r="I58" s="118"/>
      <c r="J58" s="102"/>
      <c r="K58" s="102"/>
      <c r="L58" s="102"/>
      <c r="N58" s="17">
        <f>SUM(D58:D59)</f>
        <v>60</v>
      </c>
    </row>
    <row r="59" spans="1:14" x14ac:dyDescent="0.25">
      <c r="A59" s="116">
        <v>43213</v>
      </c>
      <c r="B59" s="118"/>
      <c r="C59" s="118"/>
      <c r="D59" s="42">
        <v>10</v>
      </c>
      <c r="E59" s="110">
        <v>6207.0599999999704</v>
      </c>
      <c r="F59" s="42" t="s">
        <v>130</v>
      </c>
      <c r="G59" s="5" t="s">
        <v>455</v>
      </c>
      <c r="H59" s="114"/>
      <c r="I59" s="118"/>
      <c r="J59" s="102"/>
      <c r="K59" s="102"/>
      <c r="L59" s="102"/>
    </row>
    <row r="60" spans="1:14" x14ac:dyDescent="0.25">
      <c r="A60" s="116">
        <v>43216</v>
      </c>
      <c r="B60" s="118"/>
      <c r="C60" s="118"/>
      <c r="D60" s="63">
        <v>-9</v>
      </c>
      <c r="E60" s="110">
        <v>6198.0599999999704</v>
      </c>
      <c r="F60" s="42" t="s">
        <v>129</v>
      </c>
      <c r="G60" s="5" t="s">
        <v>815</v>
      </c>
      <c r="H60" s="114"/>
      <c r="I60" s="118"/>
      <c r="J60" s="102"/>
      <c r="K60" s="126"/>
      <c r="L60" s="102"/>
      <c r="M60" s="97">
        <v>-9</v>
      </c>
    </row>
    <row r="61" spans="1:14" x14ac:dyDescent="0.25">
      <c r="A61" s="116">
        <v>43220</v>
      </c>
      <c r="B61" s="118"/>
      <c r="C61" s="118"/>
      <c r="D61" s="42">
        <v>10</v>
      </c>
      <c r="E61" s="110">
        <v>6208.0599999999704</v>
      </c>
      <c r="F61" s="42" t="s">
        <v>130</v>
      </c>
      <c r="G61" s="5" t="s">
        <v>315</v>
      </c>
      <c r="H61" s="114"/>
      <c r="I61" s="118"/>
      <c r="J61" s="102"/>
      <c r="K61" s="102"/>
      <c r="L61" s="102"/>
      <c r="N61" s="17">
        <f>SUM(D61:D66)</f>
        <v>984.92</v>
      </c>
    </row>
    <row r="62" spans="1:14" x14ac:dyDescent="0.25">
      <c r="A62" s="116">
        <v>43222</v>
      </c>
      <c r="B62" s="118"/>
      <c r="C62" s="118"/>
      <c r="D62" s="42">
        <v>10</v>
      </c>
      <c r="E62" s="110">
        <v>6218.0599999999704</v>
      </c>
      <c r="F62" s="42" t="s">
        <v>130</v>
      </c>
      <c r="G62" s="5" t="s">
        <v>661</v>
      </c>
      <c r="H62" s="114"/>
      <c r="I62" s="118"/>
      <c r="J62" s="102"/>
      <c r="K62" s="102"/>
      <c r="L62" s="102"/>
    </row>
    <row r="63" spans="1:14" x14ac:dyDescent="0.25">
      <c r="A63" s="116">
        <v>43222</v>
      </c>
      <c r="B63" s="118"/>
      <c r="C63" s="118"/>
      <c r="D63" s="42">
        <v>10</v>
      </c>
      <c r="E63" s="110">
        <v>6228.0599999999704</v>
      </c>
      <c r="F63" s="42" t="s">
        <v>130</v>
      </c>
      <c r="G63" s="5" t="s">
        <v>325</v>
      </c>
      <c r="H63" s="114"/>
      <c r="I63" s="118"/>
      <c r="J63" s="102"/>
      <c r="K63" s="102"/>
      <c r="L63" s="102"/>
    </row>
    <row r="64" spans="1:14" x14ac:dyDescent="0.25">
      <c r="A64" s="116">
        <v>43234</v>
      </c>
      <c r="B64" s="118"/>
      <c r="C64" s="118"/>
      <c r="D64" s="42">
        <v>15</v>
      </c>
      <c r="E64" s="110">
        <v>6243.0599999999704</v>
      </c>
      <c r="F64" s="42" t="s">
        <v>130</v>
      </c>
      <c r="G64" s="5" t="s">
        <v>362</v>
      </c>
      <c r="H64" s="114"/>
      <c r="I64" s="118"/>
      <c r="J64" s="102"/>
      <c r="K64" s="102"/>
      <c r="L64" s="102"/>
    </row>
    <row r="65" spans="1:14" x14ac:dyDescent="0.25">
      <c r="A65" s="116">
        <v>43235</v>
      </c>
      <c r="B65" s="118"/>
      <c r="C65" s="118"/>
      <c r="D65" s="42">
        <v>929.92</v>
      </c>
      <c r="E65" s="110">
        <v>7172.9799999999705</v>
      </c>
      <c r="F65" s="42" t="s">
        <v>130</v>
      </c>
      <c r="G65" s="5" t="s">
        <v>872</v>
      </c>
      <c r="H65" s="114"/>
      <c r="I65" s="118"/>
      <c r="J65" s="102"/>
      <c r="K65" s="102"/>
      <c r="L65" s="102"/>
    </row>
    <row r="66" spans="1:14" x14ac:dyDescent="0.25">
      <c r="A66" s="116">
        <v>43241</v>
      </c>
      <c r="B66" s="118"/>
      <c r="C66" s="118"/>
      <c r="D66" s="42">
        <v>10</v>
      </c>
      <c r="E66" s="110">
        <v>7182.9799999999705</v>
      </c>
      <c r="F66" s="42" t="s">
        <v>130</v>
      </c>
      <c r="G66" s="5" t="s">
        <v>455</v>
      </c>
      <c r="H66" s="114"/>
      <c r="I66" s="118"/>
      <c r="J66" s="102"/>
      <c r="K66" s="102"/>
      <c r="L66" s="102"/>
    </row>
    <row r="67" spans="1:14" x14ac:dyDescent="0.25">
      <c r="A67" s="116">
        <v>43242</v>
      </c>
      <c r="B67" s="118"/>
      <c r="C67" s="118"/>
      <c r="D67" s="63">
        <v>-9</v>
      </c>
      <c r="E67" s="110">
        <v>7173.9799999999705</v>
      </c>
      <c r="F67" s="42" t="s">
        <v>129</v>
      </c>
      <c r="G67" s="5" t="s">
        <v>815</v>
      </c>
      <c r="H67" s="114"/>
      <c r="I67" s="118"/>
      <c r="J67" s="102"/>
      <c r="K67" s="127"/>
      <c r="L67" s="102"/>
      <c r="M67" s="91">
        <f>D67+D68</f>
        <v>-184</v>
      </c>
    </row>
    <row r="68" spans="1:14" x14ac:dyDescent="0.25">
      <c r="A68" s="100">
        <v>43243</v>
      </c>
      <c r="B68" s="118"/>
      <c r="C68" s="118"/>
      <c r="D68" s="63">
        <v>-175</v>
      </c>
      <c r="E68" s="110">
        <v>6998.9799999999705</v>
      </c>
      <c r="F68" s="42" t="s">
        <v>134</v>
      </c>
      <c r="G68" s="5" t="s">
        <v>797</v>
      </c>
      <c r="H68" s="114"/>
      <c r="I68" s="118"/>
      <c r="J68" s="102"/>
      <c r="K68" s="102"/>
      <c r="L68" s="102"/>
      <c r="N68" s="17">
        <f>SUM(D69:D112)</f>
        <v>3266.83</v>
      </c>
    </row>
    <row r="69" spans="1:14" x14ac:dyDescent="0.25">
      <c r="A69" s="100">
        <v>43251</v>
      </c>
      <c r="B69" s="118"/>
      <c r="C69" s="118"/>
      <c r="D69" s="42">
        <v>10</v>
      </c>
      <c r="E69" s="110">
        <v>7008.9799999999705</v>
      </c>
      <c r="F69" s="42" t="s">
        <v>130</v>
      </c>
      <c r="G69" s="5" t="s">
        <v>315</v>
      </c>
      <c r="H69" s="114"/>
      <c r="I69" s="118"/>
      <c r="J69" s="102"/>
      <c r="K69" s="102"/>
      <c r="L69" s="102"/>
    </row>
    <row r="70" spans="1:14" x14ac:dyDescent="0.25">
      <c r="A70" s="116">
        <v>43252</v>
      </c>
      <c r="B70" s="118"/>
      <c r="C70" s="118"/>
      <c r="D70" s="42">
        <v>10</v>
      </c>
      <c r="E70" s="110">
        <v>7018.9799999999705</v>
      </c>
      <c r="F70" s="42" t="s">
        <v>130</v>
      </c>
      <c r="G70" s="5" t="s">
        <v>661</v>
      </c>
      <c r="H70" s="114"/>
      <c r="I70" s="118"/>
      <c r="J70" s="102"/>
      <c r="K70" s="102"/>
      <c r="L70" s="102"/>
    </row>
    <row r="71" spans="1:14" x14ac:dyDescent="0.25">
      <c r="A71" s="116">
        <v>43252</v>
      </c>
      <c r="B71" s="118"/>
      <c r="C71" s="118"/>
      <c r="D71" s="42">
        <v>10</v>
      </c>
      <c r="E71" s="110">
        <v>7028.9799999999705</v>
      </c>
      <c r="F71" s="42" t="s">
        <v>130</v>
      </c>
      <c r="G71" s="5" t="s">
        <v>325</v>
      </c>
      <c r="H71" s="114"/>
      <c r="I71" s="118"/>
      <c r="J71" s="102"/>
      <c r="K71" s="102"/>
      <c r="L71" s="102"/>
    </row>
    <row r="72" spans="1:14" x14ac:dyDescent="0.25">
      <c r="A72" s="100">
        <v>43257</v>
      </c>
      <c r="B72" s="101"/>
      <c r="C72" s="101"/>
      <c r="D72" s="42">
        <v>25</v>
      </c>
      <c r="E72" s="110">
        <v>7247.9799999999705</v>
      </c>
      <c r="F72" s="42" t="s">
        <v>130</v>
      </c>
      <c r="G72" s="5" t="s">
        <v>876</v>
      </c>
      <c r="H72" s="42"/>
      <c r="I72" s="101"/>
      <c r="J72" t="s">
        <v>880</v>
      </c>
      <c r="K72" s="102"/>
      <c r="L72" s="102"/>
    </row>
    <row r="73" spans="1:14" x14ac:dyDescent="0.25">
      <c r="A73" s="100">
        <v>43257</v>
      </c>
      <c r="B73" s="101"/>
      <c r="C73" s="101"/>
      <c r="D73" s="42">
        <v>15</v>
      </c>
      <c r="E73" s="110">
        <v>7262.9799999999705</v>
      </c>
      <c r="F73" s="42" t="s">
        <v>130</v>
      </c>
      <c r="G73" s="5" t="s">
        <v>877</v>
      </c>
      <c r="H73" s="42"/>
      <c r="I73" s="101"/>
      <c r="J73" t="s">
        <v>880</v>
      </c>
      <c r="K73" s="102"/>
      <c r="L73" s="102"/>
    </row>
    <row r="74" spans="1:14" x14ac:dyDescent="0.25">
      <c r="A74" s="116">
        <v>43258</v>
      </c>
      <c r="B74" s="118"/>
      <c r="C74" s="118"/>
      <c r="D74" s="42">
        <v>194</v>
      </c>
      <c r="E74" s="110">
        <v>7222.9799999999705</v>
      </c>
      <c r="F74" s="42" t="s">
        <v>130</v>
      </c>
      <c r="G74" s="5" t="s">
        <v>875</v>
      </c>
      <c r="H74" s="114"/>
      <c r="I74" s="118"/>
      <c r="J74" s="102"/>
      <c r="K74" s="102"/>
      <c r="L74" s="102"/>
    </row>
    <row r="75" spans="1:14" x14ac:dyDescent="0.25">
      <c r="A75" s="100">
        <v>43258</v>
      </c>
      <c r="B75" s="101"/>
      <c r="C75" s="101"/>
      <c r="D75" s="42">
        <v>75</v>
      </c>
      <c r="E75" s="110">
        <v>7337.9799999999705</v>
      </c>
      <c r="F75" s="42" t="s">
        <v>130</v>
      </c>
      <c r="G75" s="5" t="s">
        <v>878</v>
      </c>
      <c r="H75" s="42"/>
      <c r="I75" s="101"/>
      <c r="J75" t="s">
        <v>880</v>
      </c>
      <c r="K75" s="102"/>
      <c r="L75" s="102"/>
    </row>
    <row r="76" spans="1:14" x14ac:dyDescent="0.25">
      <c r="A76" s="100">
        <v>43258</v>
      </c>
      <c r="B76" s="101"/>
      <c r="C76" s="101"/>
      <c r="D76" s="42">
        <v>15</v>
      </c>
      <c r="E76" s="110">
        <v>7352.9799999999705</v>
      </c>
      <c r="F76" s="42" t="s">
        <v>130</v>
      </c>
      <c r="G76" s="5" t="s">
        <v>879</v>
      </c>
      <c r="H76" s="42"/>
      <c r="I76" s="101"/>
      <c r="J76" t="s">
        <v>880</v>
      </c>
      <c r="K76" s="102"/>
      <c r="L76" s="102"/>
    </row>
    <row r="77" spans="1:14" x14ac:dyDescent="0.25">
      <c r="A77" s="2">
        <v>43259</v>
      </c>
      <c r="D77" s="42">
        <v>50</v>
      </c>
      <c r="E77" s="110">
        <v>7402.9799999999705</v>
      </c>
      <c r="F77" s="42" t="s">
        <v>130</v>
      </c>
      <c r="G77" s="5" t="s">
        <v>881</v>
      </c>
      <c r="J77" t="s">
        <v>880</v>
      </c>
    </row>
    <row r="78" spans="1:14" x14ac:dyDescent="0.25">
      <c r="A78" s="2">
        <v>43259</v>
      </c>
      <c r="D78" s="42">
        <v>100</v>
      </c>
      <c r="E78" s="110">
        <v>7502.9799999999705</v>
      </c>
      <c r="F78" s="42" t="s">
        <v>130</v>
      </c>
      <c r="G78" s="5" t="s">
        <v>882</v>
      </c>
      <c r="J78" t="s">
        <v>880</v>
      </c>
    </row>
    <row r="79" spans="1:14" x14ac:dyDescent="0.25">
      <c r="A79" s="2">
        <v>43259</v>
      </c>
      <c r="D79" s="42">
        <v>25</v>
      </c>
      <c r="E79" s="110">
        <v>7527.9799999999705</v>
      </c>
      <c r="F79" s="42" t="s">
        <v>130</v>
      </c>
      <c r="G79" s="5" t="s">
        <v>883</v>
      </c>
      <c r="J79" t="s">
        <v>880</v>
      </c>
    </row>
    <row r="80" spans="1:14" x14ac:dyDescent="0.25">
      <c r="A80" s="2">
        <v>43262</v>
      </c>
      <c r="D80" s="42">
        <v>40</v>
      </c>
      <c r="E80" s="110">
        <v>7567.9799999999705</v>
      </c>
      <c r="F80" s="42" t="s">
        <v>130</v>
      </c>
      <c r="G80" s="5" t="s">
        <v>884</v>
      </c>
      <c r="J80" t="s">
        <v>880</v>
      </c>
    </row>
    <row r="81" spans="1:10" x14ac:dyDescent="0.25">
      <c r="A81" s="2">
        <v>43262</v>
      </c>
      <c r="D81" s="42">
        <v>30</v>
      </c>
      <c r="E81" s="110">
        <v>7597.9799999999705</v>
      </c>
      <c r="F81" s="42" t="s">
        <v>130</v>
      </c>
      <c r="G81" s="5" t="s">
        <v>885</v>
      </c>
      <c r="J81" t="s">
        <v>880</v>
      </c>
    </row>
    <row r="82" spans="1:10" x14ac:dyDescent="0.25">
      <c r="A82" s="2">
        <v>43263</v>
      </c>
      <c r="D82" s="42">
        <v>30</v>
      </c>
      <c r="E82" s="110">
        <v>7627.9799999999705</v>
      </c>
      <c r="F82" s="42" t="s">
        <v>130</v>
      </c>
      <c r="G82" s="5" t="s">
        <v>886</v>
      </c>
      <c r="J82" t="s">
        <v>880</v>
      </c>
    </row>
    <row r="83" spans="1:10" x14ac:dyDescent="0.25">
      <c r="A83" s="2">
        <v>43263</v>
      </c>
      <c r="D83" s="42">
        <v>50</v>
      </c>
      <c r="E83" s="110">
        <v>7677.9799999999705</v>
      </c>
      <c r="F83" s="42" t="s">
        <v>130</v>
      </c>
      <c r="G83" s="5" t="s">
        <v>887</v>
      </c>
      <c r="J83" t="s">
        <v>880</v>
      </c>
    </row>
    <row r="84" spans="1:10" x14ac:dyDescent="0.25">
      <c r="A84" s="2">
        <v>43263</v>
      </c>
      <c r="D84" s="42">
        <v>50</v>
      </c>
      <c r="E84" s="110">
        <v>7727.9799999999705</v>
      </c>
      <c r="F84" s="42" t="s">
        <v>130</v>
      </c>
      <c r="G84" s="5" t="s">
        <v>888</v>
      </c>
      <c r="J84" t="s">
        <v>880</v>
      </c>
    </row>
    <row r="85" spans="1:10" x14ac:dyDescent="0.25">
      <c r="A85" s="2">
        <v>43263</v>
      </c>
      <c r="D85" s="42">
        <v>25</v>
      </c>
      <c r="E85" s="110">
        <v>7752.9799999999705</v>
      </c>
      <c r="F85" s="42" t="s">
        <v>130</v>
      </c>
      <c r="G85" s="5" t="s">
        <v>889</v>
      </c>
      <c r="J85" t="s">
        <v>880</v>
      </c>
    </row>
    <row r="86" spans="1:10" x14ac:dyDescent="0.25">
      <c r="A86" s="2">
        <v>43263</v>
      </c>
      <c r="D86" s="42">
        <v>10</v>
      </c>
      <c r="E86" s="110">
        <v>7762.9799999999705</v>
      </c>
      <c r="F86" s="42" t="s">
        <v>130</v>
      </c>
      <c r="G86" s="5" t="s">
        <v>890</v>
      </c>
      <c r="J86" t="s">
        <v>880</v>
      </c>
    </row>
    <row r="87" spans="1:10" x14ac:dyDescent="0.25">
      <c r="A87" s="2">
        <v>43263</v>
      </c>
      <c r="D87" s="42">
        <v>25</v>
      </c>
      <c r="E87" s="110">
        <v>7787.9799999999705</v>
      </c>
      <c r="F87" s="42" t="s">
        <v>130</v>
      </c>
      <c r="G87" s="5" t="s">
        <v>891</v>
      </c>
      <c r="J87" t="s">
        <v>880</v>
      </c>
    </row>
    <row r="88" spans="1:10" x14ac:dyDescent="0.25">
      <c r="A88" s="2">
        <v>43264</v>
      </c>
      <c r="D88" s="42">
        <v>15</v>
      </c>
      <c r="E88" s="110">
        <v>7802.9799999999705</v>
      </c>
      <c r="F88" s="42" t="s">
        <v>130</v>
      </c>
      <c r="G88" s="5" t="s">
        <v>892</v>
      </c>
      <c r="J88" t="s">
        <v>880</v>
      </c>
    </row>
    <row r="89" spans="1:10" x14ac:dyDescent="0.25">
      <c r="A89" s="2">
        <v>43264</v>
      </c>
      <c r="D89" s="42">
        <v>100</v>
      </c>
      <c r="E89" s="110">
        <v>7902.9799999999705</v>
      </c>
      <c r="F89" s="42" t="s">
        <v>130</v>
      </c>
      <c r="G89" s="5" t="s">
        <v>893</v>
      </c>
      <c r="J89" t="s">
        <v>880</v>
      </c>
    </row>
    <row r="90" spans="1:10" x14ac:dyDescent="0.25">
      <c r="A90" s="2">
        <v>43264</v>
      </c>
      <c r="D90" s="42">
        <v>25</v>
      </c>
      <c r="E90" s="110">
        <v>7927.9799999999705</v>
      </c>
      <c r="F90" s="42" t="s">
        <v>130</v>
      </c>
      <c r="G90" s="5" t="s">
        <v>894</v>
      </c>
      <c r="J90" t="s">
        <v>880</v>
      </c>
    </row>
    <row r="91" spans="1:10" x14ac:dyDescent="0.25">
      <c r="A91" s="2">
        <v>43265</v>
      </c>
      <c r="D91" s="42">
        <v>25</v>
      </c>
      <c r="E91" s="110">
        <v>7952.9799999999705</v>
      </c>
      <c r="F91" s="42" t="s">
        <v>130</v>
      </c>
      <c r="G91" s="5" t="s">
        <v>895</v>
      </c>
      <c r="J91" t="s">
        <v>880</v>
      </c>
    </row>
    <row r="92" spans="1:10" x14ac:dyDescent="0.25">
      <c r="A92" s="2">
        <v>42535</v>
      </c>
      <c r="D92" s="42">
        <v>25</v>
      </c>
      <c r="E92" s="110">
        <v>7977.9799999999705</v>
      </c>
      <c r="F92" s="42" t="s">
        <v>130</v>
      </c>
      <c r="G92" s="5" t="s">
        <v>896</v>
      </c>
      <c r="J92" t="s">
        <v>880</v>
      </c>
    </row>
    <row r="93" spans="1:10" x14ac:dyDescent="0.25">
      <c r="A93" s="2">
        <v>43265</v>
      </c>
      <c r="D93" s="42">
        <v>10</v>
      </c>
      <c r="E93" s="110">
        <v>7987.9799999999705</v>
      </c>
      <c r="F93" s="42" t="s">
        <v>130</v>
      </c>
      <c r="G93" s="5" t="s">
        <v>897</v>
      </c>
      <c r="J93" t="s">
        <v>880</v>
      </c>
    </row>
    <row r="94" spans="1:10" x14ac:dyDescent="0.25">
      <c r="A94" s="2">
        <v>43265</v>
      </c>
      <c r="D94" s="42">
        <v>25</v>
      </c>
      <c r="E94" s="110">
        <v>8012.9799999999705</v>
      </c>
      <c r="F94" s="42" t="s">
        <v>130</v>
      </c>
      <c r="G94" s="5" t="s">
        <v>898</v>
      </c>
      <c r="J94" t="s">
        <v>880</v>
      </c>
    </row>
    <row r="95" spans="1:10" x14ac:dyDescent="0.25">
      <c r="A95" s="2">
        <v>43265</v>
      </c>
      <c r="D95" s="42">
        <v>50</v>
      </c>
      <c r="E95" s="110">
        <v>8062.9799999999705</v>
      </c>
      <c r="F95" s="42" t="s">
        <v>130</v>
      </c>
      <c r="G95" s="5" t="s">
        <v>899</v>
      </c>
      <c r="J95" t="s">
        <v>880</v>
      </c>
    </row>
    <row r="96" spans="1:10" x14ac:dyDescent="0.25">
      <c r="A96" s="2">
        <v>43265</v>
      </c>
      <c r="D96" s="42">
        <v>100</v>
      </c>
      <c r="E96" s="110">
        <v>8162.9799999999705</v>
      </c>
      <c r="F96" s="42" t="s">
        <v>130</v>
      </c>
      <c r="G96" s="5" t="s">
        <v>902</v>
      </c>
      <c r="J96" t="s">
        <v>880</v>
      </c>
    </row>
    <row r="97" spans="1:10" x14ac:dyDescent="0.25">
      <c r="A97" s="2">
        <v>43265</v>
      </c>
      <c r="D97" s="42">
        <v>75</v>
      </c>
      <c r="E97" s="110">
        <v>8237.9799999999705</v>
      </c>
      <c r="F97" s="42" t="s">
        <v>130</v>
      </c>
      <c r="G97" s="5" t="s">
        <v>903</v>
      </c>
      <c r="J97" t="s">
        <v>880</v>
      </c>
    </row>
    <row r="98" spans="1:10" x14ac:dyDescent="0.25">
      <c r="A98" s="2">
        <v>43266</v>
      </c>
      <c r="D98" s="42">
        <v>1224.83</v>
      </c>
      <c r="E98" s="110">
        <v>9462.8099999999704</v>
      </c>
      <c r="F98" s="42" t="s">
        <v>130</v>
      </c>
      <c r="G98" s="5" t="s">
        <v>904</v>
      </c>
    </row>
    <row r="99" spans="1:10" x14ac:dyDescent="0.25">
      <c r="A99" s="2">
        <v>43266</v>
      </c>
      <c r="D99" s="42">
        <v>50</v>
      </c>
      <c r="E99" s="110">
        <v>9512.8099999999704</v>
      </c>
      <c r="F99" s="42" t="s">
        <v>130</v>
      </c>
      <c r="G99" s="5" t="s">
        <v>900</v>
      </c>
      <c r="J99" t="s">
        <v>880</v>
      </c>
    </row>
    <row r="100" spans="1:10" x14ac:dyDescent="0.25">
      <c r="A100" s="2">
        <v>43266</v>
      </c>
      <c r="D100" s="42">
        <v>30</v>
      </c>
      <c r="E100" s="110">
        <v>9542.8099999999704</v>
      </c>
      <c r="F100" s="42" t="s">
        <v>130</v>
      </c>
      <c r="G100" s="5" t="s">
        <v>901</v>
      </c>
      <c r="J100" t="s">
        <v>880</v>
      </c>
    </row>
    <row r="101" spans="1:10" x14ac:dyDescent="0.25">
      <c r="A101" s="2">
        <v>43266</v>
      </c>
      <c r="D101" s="88">
        <v>15</v>
      </c>
      <c r="E101" s="110">
        <v>9557.8099999999704</v>
      </c>
      <c r="F101" s="42" t="s">
        <v>130</v>
      </c>
      <c r="G101" s="5" t="s">
        <v>906</v>
      </c>
      <c r="J101" t="s">
        <v>880</v>
      </c>
    </row>
    <row r="102" spans="1:10" x14ac:dyDescent="0.25">
      <c r="A102" s="2">
        <v>43266</v>
      </c>
      <c r="D102" s="88">
        <v>10</v>
      </c>
      <c r="E102" s="110">
        <v>9567.8099999999704</v>
      </c>
      <c r="F102" s="42" t="s">
        <v>130</v>
      </c>
      <c r="G102" s="5" t="s">
        <v>907</v>
      </c>
      <c r="J102" t="s">
        <v>880</v>
      </c>
    </row>
    <row r="103" spans="1:10" x14ac:dyDescent="0.25">
      <c r="A103" s="2">
        <v>43266</v>
      </c>
      <c r="D103" s="88">
        <v>100</v>
      </c>
      <c r="E103" s="110">
        <v>9667.8099999999704</v>
      </c>
      <c r="F103" s="42" t="s">
        <v>130</v>
      </c>
      <c r="G103" s="5" t="s">
        <v>908</v>
      </c>
      <c r="J103" t="s">
        <v>880</v>
      </c>
    </row>
    <row r="104" spans="1:10" x14ac:dyDescent="0.25">
      <c r="A104" s="2">
        <v>43266</v>
      </c>
      <c r="D104" s="88">
        <v>25</v>
      </c>
      <c r="E104" s="110">
        <v>9692.8099999999704</v>
      </c>
      <c r="F104" s="42" t="s">
        <v>130</v>
      </c>
      <c r="G104" s="5" t="s">
        <v>909</v>
      </c>
      <c r="J104" t="s">
        <v>880</v>
      </c>
    </row>
    <row r="105" spans="1:10" x14ac:dyDescent="0.25">
      <c r="A105" s="2">
        <v>43266</v>
      </c>
      <c r="D105" s="88">
        <v>30</v>
      </c>
      <c r="E105" s="110">
        <v>9722.8099999999704</v>
      </c>
      <c r="F105" s="42" t="s">
        <v>130</v>
      </c>
      <c r="G105" s="5" t="s">
        <v>910</v>
      </c>
      <c r="J105" t="s">
        <v>880</v>
      </c>
    </row>
    <row r="106" spans="1:10" x14ac:dyDescent="0.25">
      <c r="A106" s="2">
        <v>43266</v>
      </c>
      <c r="D106" s="88">
        <v>20</v>
      </c>
      <c r="E106" s="110">
        <v>9742.8099999999704</v>
      </c>
      <c r="F106" s="42" t="s">
        <v>130</v>
      </c>
      <c r="G106" s="5" t="s">
        <v>911</v>
      </c>
      <c r="J106" t="s">
        <v>880</v>
      </c>
    </row>
    <row r="107" spans="1:10" x14ac:dyDescent="0.25">
      <c r="A107" s="2">
        <v>43266</v>
      </c>
      <c r="D107" s="88">
        <v>20</v>
      </c>
      <c r="E107" s="110">
        <v>9762.8099999999704</v>
      </c>
      <c r="F107" s="42" t="s">
        <v>130</v>
      </c>
      <c r="G107" s="5" t="s">
        <v>912</v>
      </c>
      <c r="J107" t="s">
        <v>880</v>
      </c>
    </row>
    <row r="108" spans="1:10" x14ac:dyDescent="0.25">
      <c r="A108" s="2">
        <v>43266</v>
      </c>
      <c r="D108" s="88">
        <v>10</v>
      </c>
      <c r="E108" s="110">
        <v>9772.8099999999704</v>
      </c>
      <c r="F108" s="42" t="s">
        <v>130</v>
      </c>
      <c r="G108" s="5" t="s">
        <v>913</v>
      </c>
      <c r="J108" t="s">
        <v>880</v>
      </c>
    </row>
    <row r="109" spans="1:10" x14ac:dyDescent="0.25">
      <c r="A109" s="2">
        <v>43266</v>
      </c>
      <c r="D109" s="88">
        <v>33</v>
      </c>
      <c r="E109" s="110">
        <v>9805.8099999999704</v>
      </c>
      <c r="F109" s="42" t="s">
        <v>130</v>
      </c>
      <c r="G109" s="5" t="s">
        <v>914</v>
      </c>
      <c r="J109" t="s">
        <v>880</v>
      </c>
    </row>
    <row r="110" spans="1:10" x14ac:dyDescent="0.25">
      <c r="A110" s="2">
        <v>43268</v>
      </c>
      <c r="D110" s="88">
        <v>250</v>
      </c>
      <c r="E110" s="110">
        <v>10055.80999999997</v>
      </c>
      <c r="F110" s="42" t="s">
        <v>130</v>
      </c>
      <c r="G110" s="5" t="s">
        <v>915</v>
      </c>
      <c r="J110" t="s">
        <v>880</v>
      </c>
    </row>
    <row r="111" spans="1:10" x14ac:dyDescent="0.25">
      <c r="A111" s="2">
        <v>43271</v>
      </c>
      <c r="D111" s="88">
        <v>10</v>
      </c>
      <c r="E111" s="110">
        <v>10065.80999999997</v>
      </c>
      <c r="F111" s="42" t="s">
        <v>130</v>
      </c>
      <c r="G111" s="5" t="s">
        <v>916</v>
      </c>
      <c r="J111" t="s">
        <v>880</v>
      </c>
    </row>
    <row r="112" spans="1:10" x14ac:dyDescent="0.25">
      <c r="A112" s="2">
        <v>43271</v>
      </c>
      <c r="D112" s="88">
        <v>200</v>
      </c>
      <c r="E112" s="110">
        <v>10265.80999999997</v>
      </c>
      <c r="F112" s="42" t="s">
        <v>130</v>
      </c>
      <c r="G112" s="5" t="s">
        <v>917</v>
      </c>
    </row>
    <row r="113" spans="1:14" x14ac:dyDescent="0.25">
      <c r="A113" s="2">
        <v>43271</v>
      </c>
      <c r="D113" s="91">
        <v>-9</v>
      </c>
      <c r="E113" s="110">
        <v>10256.80999999997</v>
      </c>
      <c r="F113" s="42" t="s">
        <v>129</v>
      </c>
      <c r="G113" s="5" t="s">
        <v>815</v>
      </c>
      <c r="M113" s="97">
        <v>-9</v>
      </c>
    </row>
    <row r="114" spans="1:14" x14ac:dyDescent="0.25">
      <c r="A114" s="2">
        <v>43272</v>
      </c>
      <c r="D114" s="88">
        <v>65</v>
      </c>
      <c r="E114" s="110">
        <v>10321.80999999997</v>
      </c>
      <c r="F114" s="42" t="s">
        <v>130</v>
      </c>
      <c r="G114" s="5" t="s">
        <v>919</v>
      </c>
      <c r="J114" t="s">
        <v>880</v>
      </c>
      <c r="N114" s="88">
        <f>SUM(D114:D121)</f>
        <v>300</v>
      </c>
    </row>
    <row r="115" spans="1:14" x14ac:dyDescent="0.25">
      <c r="A115" s="2">
        <v>43272</v>
      </c>
      <c r="D115" s="88">
        <v>10</v>
      </c>
      <c r="E115" s="110">
        <v>10331.80999999997</v>
      </c>
      <c r="F115" s="42" t="s">
        <v>130</v>
      </c>
      <c r="G115" s="5" t="s">
        <v>455</v>
      </c>
    </row>
    <row r="116" spans="1:14" x14ac:dyDescent="0.25">
      <c r="A116" s="2">
        <v>43279</v>
      </c>
      <c r="D116" s="88">
        <v>15</v>
      </c>
      <c r="E116" s="110">
        <v>10346.80999999997</v>
      </c>
      <c r="F116" s="42" t="s">
        <v>130</v>
      </c>
      <c r="G116" s="5" t="s">
        <v>362</v>
      </c>
    </row>
    <row r="117" spans="1:14" x14ac:dyDescent="0.25">
      <c r="A117" s="2">
        <v>43283</v>
      </c>
      <c r="D117" s="88">
        <v>10</v>
      </c>
      <c r="E117" s="110">
        <v>10356.80999999997</v>
      </c>
      <c r="F117" s="42" t="s">
        <v>130</v>
      </c>
      <c r="G117" s="5" t="s">
        <v>315</v>
      </c>
    </row>
    <row r="118" spans="1:14" x14ac:dyDescent="0.25">
      <c r="A118" s="2">
        <v>43283</v>
      </c>
      <c r="D118" s="88">
        <v>10</v>
      </c>
      <c r="E118" s="110">
        <v>10366.80999999997</v>
      </c>
      <c r="F118" s="42" t="s">
        <v>130</v>
      </c>
      <c r="G118" s="5" t="s">
        <v>661</v>
      </c>
    </row>
    <row r="119" spans="1:14" x14ac:dyDescent="0.25">
      <c r="A119" s="2">
        <v>43283</v>
      </c>
      <c r="D119" s="88">
        <v>10</v>
      </c>
      <c r="E119" s="110">
        <v>10376.80999999997</v>
      </c>
      <c r="F119" s="42" t="s">
        <v>130</v>
      </c>
      <c r="G119" s="5" t="s">
        <v>325</v>
      </c>
    </row>
    <row r="120" spans="1:14" x14ac:dyDescent="0.25">
      <c r="A120" s="2">
        <v>43298</v>
      </c>
      <c r="D120" s="88">
        <v>15</v>
      </c>
      <c r="E120" s="110">
        <v>10391.80999999997</v>
      </c>
      <c r="F120" s="42" t="s">
        <v>130</v>
      </c>
      <c r="G120" s="5" t="s">
        <v>920</v>
      </c>
      <c r="J120" t="s">
        <v>880</v>
      </c>
    </row>
    <row r="121" spans="1:14" x14ac:dyDescent="0.25">
      <c r="A121" s="2">
        <v>43301</v>
      </c>
      <c r="D121" s="42">
        <v>165</v>
      </c>
      <c r="E121" s="110">
        <v>10556.80999999997</v>
      </c>
      <c r="F121" s="42" t="s">
        <v>130</v>
      </c>
      <c r="G121" s="5" t="s">
        <v>921</v>
      </c>
      <c r="J121" s="101" t="s">
        <v>880</v>
      </c>
    </row>
    <row r="122" spans="1:14" x14ac:dyDescent="0.25">
      <c r="A122" s="2">
        <v>43301</v>
      </c>
      <c r="D122" s="63">
        <v>-9</v>
      </c>
      <c r="E122" s="110">
        <v>10547.80999999997</v>
      </c>
      <c r="F122" s="42" t="s">
        <v>129</v>
      </c>
      <c r="G122" s="5" t="s">
        <v>815</v>
      </c>
      <c r="J122" s="101"/>
      <c r="M122" s="97">
        <v>-9</v>
      </c>
    </row>
    <row r="123" spans="1:14" x14ac:dyDescent="0.25">
      <c r="A123" s="2">
        <v>43304</v>
      </c>
      <c r="D123" s="64">
        <v>10</v>
      </c>
      <c r="E123" s="110">
        <v>10557.80999999997</v>
      </c>
      <c r="F123" s="42" t="s">
        <v>130</v>
      </c>
      <c r="G123" s="5" t="s">
        <v>455</v>
      </c>
      <c r="J123" s="101"/>
      <c r="N123" s="17">
        <f>SUM(D123:D127)</f>
        <v>50</v>
      </c>
    </row>
    <row r="124" spans="1:14" x14ac:dyDescent="0.25">
      <c r="A124" s="2">
        <v>43312</v>
      </c>
      <c r="D124" s="64">
        <v>10</v>
      </c>
      <c r="E124" s="110">
        <v>10567.80999999997</v>
      </c>
      <c r="F124" s="42" t="s">
        <v>130</v>
      </c>
      <c r="G124" s="5" t="s">
        <v>315</v>
      </c>
      <c r="J124" s="101"/>
    </row>
    <row r="125" spans="1:14" x14ac:dyDescent="0.25">
      <c r="A125" s="2">
        <v>43312</v>
      </c>
      <c r="D125" s="64">
        <v>10</v>
      </c>
      <c r="E125" s="110">
        <v>10577.80999999997</v>
      </c>
      <c r="F125" s="42" t="s">
        <v>130</v>
      </c>
      <c r="G125" s="5" t="s">
        <v>922</v>
      </c>
      <c r="J125" s="101" t="s">
        <v>880</v>
      </c>
    </row>
    <row r="126" spans="1:14" x14ac:dyDescent="0.25">
      <c r="A126" s="2">
        <v>43313</v>
      </c>
      <c r="D126" s="64">
        <v>10</v>
      </c>
      <c r="E126" s="110">
        <v>10587.80999999997</v>
      </c>
      <c r="F126" s="42" t="s">
        <v>130</v>
      </c>
      <c r="G126" s="5" t="s">
        <v>661</v>
      </c>
      <c r="J126" s="101"/>
    </row>
    <row r="127" spans="1:14" x14ac:dyDescent="0.25">
      <c r="A127" s="2">
        <v>43313</v>
      </c>
      <c r="D127" s="64">
        <v>10</v>
      </c>
      <c r="E127" s="110">
        <v>10597.80999999997</v>
      </c>
      <c r="F127" s="42" t="s">
        <v>130</v>
      </c>
      <c r="G127" s="5" t="s">
        <v>325</v>
      </c>
      <c r="J127" s="101"/>
    </row>
    <row r="128" spans="1:14" x14ac:dyDescent="0.25">
      <c r="A128" s="2">
        <v>43320</v>
      </c>
      <c r="D128" s="63">
        <v>-99</v>
      </c>
      <c r="E128" s="110">
        <v>10498.80999999997</v>
      </c>
      <c r="F128" s="42" t="s">
        <v>129</v>
      </c>
      <c r="G128" s="5" t="s">
        <v>923</v>
      </c>
      <c r="J128" s="101"/>
      <c r="M128" s="91">
        <f>D128+D129</f>
        <v>-108</v>
      </c>
    </row>
    <row r="129" spans="1:14" x14ac:dyDescent="0.25">
      <c r="A129" s="2">
        <v>43332</v>
      </c>
      <c r="D129" s="63">
        <v>-9</v>
      </c>
      <c r="E129" s="110">
        <v>10489.80999999997</v>
      </c>
      <c r="F129" s="42" t="s">
        <v>129</v>
      </c>
      <c r="G129" s="5" t="s">
        <v>815</v>
      </c>
      <c r="J129" s="101"/>
    </row>
    <row r="130" spans="1:14" x14ac:dyDescent="0.25">
      <c r="A130" s="2">
        <v>43333</v>
      </c>
      <c r="D130" s="42">
        <v>10</v>
      </c>
      <c r="E130" s="110">
        <v>10499.80999999997</v>
      </c>
      <c r="F130" s="42" t="s">
        <v>130</v>
      </c>
      <c r="G130" s="5" t="s">
        <v>455</v>
      </c>
      <c r="J130" s="101"/>
      <c r="N130" s="17">
        <f>SUM(D130:D135)</f>
        <v>115</v>
      </c>
    </row>
    <row r="131" spans="1:14" x14ac:dyDescent="0.25">
      <c r="A131" s="2">
        <v>43339</v>
      </c>
      <c r="D131" s="42">
        <v>15</v>
      </c>
      <c r="E131" s="110">
        <v>10514.80999999997</v>
      </c>
      <c r="F131" s="42" t="s">
        <v>130</v>
      </c>
      <c r="G131" s="5" t="s">
        <v>362</v>
      </c>
      <c r="J131" s="101"/>
    </row>
    <row r="132" spans="1:14" x14ac:dyDescent="0.25">
      <c r="A132" s="2">
        <v>43339</v>
      </c>
      <c r="D132" s="42">
        <v>60</v>
      </c>
      <c r="E132" s="110">
        <v>10574.80999999997</v>
      </c>
      <c r="F132" s="42" t="s">
        <v>130</v>
      </c>
      <c r="G132" s="5" t="s">
        <v>523</v>
      </c>
      <c r="J132" s="101"/>
    </row>
    <row r="133" spans="1:14" x14ac:dyDescent="0.25">
      <c r="A133" s="2">
        <v>43343</v>
      </c>
      <c r="D133" s="42">
        <v>10</v>
      </c>
      <c r="E133" s="110">
        <v>10584.80999999997</v>
      </c>
      <c r="F133" s="42" t="s">
        <v>130</v>
      </c>
      <c r="G133" s="5" t="s">
        <v>315</v>
      </c>
      <c r="J133" s="101"/>
    </row>
    <row r="134" spans="1:14" x14ac:dyDescent="0.25">
      <c r="A134" s="2">
        <v>43346</v>
      </c>
      <c r="D134" s="42">
        <v>10</v>
      </c>
      <c r="E134" s="110">
        <v>10594.80999999997</v>
      </c>
      <c r="F134" s="42" t="s">
        <v>130</v>
      </c>
      <c r="G134" s="5" t="s">
        <v>661</v>
      </c>
      <c r="J134" s="101"/>
    </row>
    <row r="135" spans="1:14" x14ac:dyDescent="0.25">
      <c r="A135" s="2">
        <v>43346</v>
      </c>
      <c r="D135" s="42">
        <v>10</v>
      </c>
      <c r="E135" s="110">
        <v>10604.80999999997</v>
      </c>
      <c r="F135" s="42" t="s">
        <v>130</v>
      </c>
      <c r="G135" s="5" t="s">
        <v>325</v>
      </c>
      <c r="J135" s="101"/>
    </row>
    <row r="136" spans="1:14" x14ac:dyDescent="0.25">
      <c r="A136" s="2">
        <v>43361</v>
      </c>
      <c r="D136" s="63">
        <v>-9</v>
      </c>
      <c r="E136" s="110">
        <v>10595.80999999997</v>
      </c>
      <c r="F136" s="42" t="s">
        <v>129</v>
      </c>
      <c r="G136" s="5" t="s">
        <v>815</v>
      </c>
      <c r="J136" s="101"/>
      <c r="M136" s="97">
        <v>-9</v>
      </c>
    </row>
    <row r="137" spans="1:14" x14ac:dyDescent="0.25">
      <c r="A137" s="2">
        <v>43364</v>
      </c>
      <c r="D137" s="42">
        <v>10</v>
      </c>
      <c r="E137" s="110">
        <v>10605.80999999997</v>
      </c>
      <c r="F137" s="42" t="s">
        <v>130</v>
      </c>
      <c r="G137" s="5" t="s">
        <v>455</v>
      </c>
      <c r="J137" s="101"/>
      <c r="N137" s="17">
        <f>SUM(D137:D140)</f>
        <v>40</v>
      </c>
    </row>
    <row r="138" spans="1:14" x14ac:dyDescent="0.25">
      <c r="A138" s="2">
        <v>43374</v>
      </c>
      <c r="D138" s="42">
        <v>10</v>
      </c>
      <c r="E138" s="110">
        <v>10615.80999999997</v>
      </c>
      <c r="F138" s="42" t="s">
        <v>130</v>
      </c>
      <c r="G138" s="5" t="s">
        <v>315</v>
      </c>
      <c r="J138" s="101"/>
    </row>
    <row r="139" spans="1:14" x14ac:dyDescent="0.25">
      <c r="A139" s="2">
        <v>43374</v>
      </c>
      <c r="D139" s="42">
        <v>10</v>
      </c>
      <c r="E139" s="110">
        <v>10625.80999999997</v>
      </c>
      <c r="F139" s="42" t="s">
        <v>130</v>
      </c>
      <c r="G139" s="5" t="s">
        <v>661</v>
      </c>
      <c r="J139" s="101"/>
    </row>
    <row r="140" spans="1:14" x14ac:dyDescent="0.25">
      <c r="A140" s="2">
        <v>43374</v>
      </c>
      <c r="D140" s="42">
        <v>10</v>
      </c>
      <c r="E140" s="110">
        <v>10635.80999999997</v>
      </c>
      <c r="F140" s="42" t="s">
        <v>130</v>
      </c>
      <c r="G140" s="5" t="s">
        <v>325</v>
      </c>
      <c r="J140" s="101"/>
    </row>
    <row r="141" spans="1:14" x14ac:dyDescent="0.25">
      <c r="A141" s="2">
        <v>43374</v>
      </c>
      <c r="D141" s="63">
        <v>-67.64</v>
      </c>
      <c r="E141" s="110">
        <v>10568.169999999971</v>
      </c>
      <c r="F141" s="42" t="s">
        <v>129</v>
      </c>
      <c r="G141" s="5" t="s">
        <v>924</v>
      </c>
      <c r="J141" s="101"/>
      <c r="M141" s="91">
        <f>D141+D142</f>
        <v>-94.09</v>
      </c>
    </row>
    <row r="142" spans="1:14" x14ac:dyDescent="0.25">
      <c r="A142" s="2">
        <v>43374</v>
      </c>
      <c r="D142" s="63">
        <v>-26.45</v>
      </c>
      <c r="E142" s="110">
        <v>10541.71999999997</v>
      </c>
      <c r="F142" s="42" t="s">
        <v>129</v>
      </c>
      <c r="G142" s="5" t="s">
        <v>926</v>
      </c>
      <c r="J142" s="101"/>
    </row>
    <row r="143" spans="1:14" x14ac:dyDescent="0.25">
      <c r="A143" s="2">
        <v>43375</v>
      </c>
      <c r="D143" s="64">
        <v>150</v>
      </c>
      <c r="E143" s="110">
        <v>10691.71999999997</v>
      </c>
      <c r="F143" s="42" t="s">
        <v>130</v>
      </c>
      <c r="G143" s="5" t="s">
        <v>915</v>
      </c>
      <c r="J143" s="101"/>
      <c r="N143" s="17">
        <f>SUM(D143)</f>
        <v>150</v>
      </c>
    </row>
    <row r="144" spans="1:14" x14ac:dyDescent="0.25">
      <c r="A144" s="2">
        <v>43376</v>
      </c>
      <c r="D144" s="63">
        <v>-29.45</v>
      </c>
      <c r="E144" s="110">
        <v>10662.26999999997</v>
      </c>
      <c r="F144" s="42" t="s">
        <v>129</v>
      </c>
      <c r="G144" s="5" t="s">
        <v>926</v>
      </c>
      <c r="M144" s="89">
        <v>-29.45</v>
      </c>
    </row>
    <row r="145" spans="1:14" x14ac:dyDescent="0.25">
      <c r="A145" s="2">
        <v>43377</v>
      </c>
      <c r="D145" s="64">
        <v>60</v>
      </c>
      <c r="E145" s="110">
        <v>10722.26999999997</v>
      </c>
      <c r="F145" s="42" t="s">
        <v>130</v>
      </c>
      <c r="G145" s="5" t="s">
        <v>865</v>
      </c>
      <c r="N145" s="17">
        <f>SUM(D145:D146)</f>
        <v>67.5</v>
      </c>
    </row>
    <row r="146" spans="1:14" x14ac:dyDescent="0.25">
      <c r="A146" s="2">
        <v>43383</v>
      </c>
      <c r="D146" s="42">
        <v>7.5</v>
      </c>
      <c r="E146" s="110">
        <v>10729.76999999997</v>
      </c>
      <c r="F146" s="42" t="s">
        <v>129</v>
      </c>
      <c r="G146" s="5" t="s">
        <v>927</v>
      </c>
    </row>
    <row r="147" spans="1:14" x14ac:dyDescent="0.25">
      <c r="A147" s="2">
        <v>43389</v>
      </c>
      <c r="D147" s="63">
        <v>-15</v>
      </c>
      <c r="E147" s="110">
        <v>10714.76999999997</v>
      </c>
      <c r="F147" s="42" t="s">
        <v>129</v>
      </c>
      <c r="G147" s="5" t="s">
        <v>928</v>
      </c>
      <c r="M147" s="91">
        <f>D147+D148</f>
        <v>-24</v>
      </c>
    </row>
    <row r="148" spans="1:14" x14ac:dyDescent="0.25">
      <c r="A148" s="2">
        <v>43390</v>
      </c>
      <c r="D148" s="63">
        <v>-9</v>
      </c>
      <c r="E148" s="110">
        <v>10705.76999999997</v>
      </c>
      <c r="F148" s="42" t="s">
        <v>129</v>
      </c>
      <c r="G148" s="5" t="s">
        <v>815</v>
      </c>
    </row>
    <row r="149" spans="1:14" x14ac:dyDescent="0.25">
      <c r="A149" s="2">
        <v>43395</v>
      </c>
      <c r="D149" s="42">
        <v>10</v>
      </c>
      <c r="E149" s="110">
        <v>10715.76999999997</v>
      </c>
      <c r="F149" s="42" t="s">
        <v>130</v>
      </c>
      <c r="G149" s="5" t="s">
        <v>455</v>
      </c>
      <c r="N149" s="17">
        <f>SUM(D149:D151)</f>
        <v>1025</v>
      </c>
    </row>
    <row r="150" spans="1:14" x14ac:dyDescent="0.25">
      <c r="A150" s="2">
        <v>43396</v>
      </c>
      <c r="D150" s="42">
        <v>1000</v>
      </c>
      <c r="E150" s="110">
        <v>11715.76999999997</v>
      </c>
      <c r="F150" s="42" t="s">
        <v>130</v>
      </c>
      <c r="G150" s="5" t="s">
        <v>931</v>
      </c>
    </row>
    <row r="151" spans="1:14" x14ac:dyDescent="0.25">
      <c r="A151" s="2">
        <v>43397</v>
      </c>
      <c r="D151" s="42">
        <v>15</v>
      </c>
      <c r="E151" s="110">
        <v>11730.76999999997</v>
      </c>
      <c r="F151" s="42" t="s">
        <v>130</v>
      </c>
      <c r="G151" s="5" t="s">
        <v>362</v>
      </c>
    </row>
    <row r="152" spans="1:14" x14ac:dyDescent="0.25">
      <c r="A152" s="2">
        <v>43397</v>
      </c>
      <c r="D152" s="63">
        <v>-58.79</v>
      </c>
      <c r="E152" s="110">
        <v>11671.979999999969</v>
      </c>
      <c r="F152" s="42" t="s">
        <v>129</v>
      </c>
      <c r="G152" s="5" t="s">
        <v>929</v>
      </c>
      <c r="M152" s="89">
        <v>-58.79</v>
      </c>
    </row>
    <row r="153" spans="1:14" x14ac:dyDescent="0.25">
      <c r="A153" s="2">
        <v>43403</v>
      </c>
      <c r="D153" s="42">
        <v>365</v>
      </c>
      <c r="E153" s="110">
        <v>12036.979999999969</v>
      </c>
      <c r="F153" s="42" t="s">
        <v>130</v>
      </c>
      <c r="G153" s="5" t="s">
        <v>501</v>
      </c>
      <c r="N153" s="17">
        <f>SUM(D153:D156)</f>
        <v>395</v>
      </c>
    </row>
    <row r="154" spans="1:14" x14ac:dyDescent="0.25">
      <c r="A154" s="2">
        <v>43404</v>
      </c>
      <c r="D154" s="42">
        <v>10</v>
      </c>
      <c r="E154" s="110">
        <v>12046.979999999969</v>
      </c>
      <c r="F154" s="42" t="s">
        <v>130</v>
      </c>
      <c r="G154" s="5" t="s">
        <v>315</v>
      </c>
    </row>
    <row r="155" spans="1:14" x14ac:dyDescent="0.25">
      <c r="A155" s="2">
        <v>43405</v>
      </c>
      <c r="D155" s="42">
        <v>10</v>
      </c>
      <c r="E155" s="110">
        <v>12056.979999999969</v>
      </c>
      <c r="F155" s="42" t="s">
        <v>130</v>
      </c>
      <c r="G155" s="5" t="s">
        <v>661</v>
      </c>
    </row>
    <row r="156" spans="1:14" x14ac:dyDescent="0.25">
      <c r="A156" s="2">
        <v>43405</v>
      </c>
      <c r="D156" s="42">
        <v>10</v>
      </c>
      <c r="E156" s="110">
        <v>12066.979999999969</v>
      </c>
      <c r="F156" s="42" t="s">
        <v>130</v>
      </c>
      <c r="G156" s="5" t="s">
        <v>325</v>
      </c>
    </row>
    <row r="157" spans="1:14" x14ac:dyDescent="0.25">
      <c r="A157" s="2">
        <v>43410</v>
      </c>
      <c r="D157" s="63">
        <v>-54.45</v>
      </c>
      <c r="E157" s="110">
        <v>12012.529999999968</v>
      </c>
      <c r="F157" s="42" t="s">
        <v>129</v>
      </c>
      <c r="G157" s="5" t="s">
        <v>924</v>
      </c>
      <c r="M157" s="91">
        <f>D157+D158+D159</f>
        <v>-83.4</v>
      </c>
    </row>
    <row r="158" spans="1:14" x14ac:dyDescent="0.25">
      <c r="A158" s="2">
        <v>43423</v>
      </c>
      <c r="D158" s="63">
        <v>-9</v>
      </c>
      <c r="E158" s="110">
        <v>12003.529999999968</v>
      </c>
      <c r="F158" s="42" t="s">
        <v>129</v>
      </c>
      <c r="G158" s="5" t="s">
        <v>815</v>
      </c>
    </row>
    <row r="159" spans="1:14" x14ac:dyDescent="0.25">
      <c r="A159" s="2">
        <v>43424</v>
      </c>
      <c r="D159" s="63">
        <v>-19.95</v>
      </c>
      <c r="E159" s="110">
        <v>11983.579999999967</v>
      </c>
      <c r="F159" s="42" t="s">
        <v>129</v>
      </c>
      <c r="G159" s="5" t="s">
        <v>927</v>
      </c>
    </row>
    <row r="160" spans="1:14" x14ac:dyDescent="0.25">
      <c r="A160" s="2">
        <v>43425</v>
      </c>
      <c r="D160" s="64">
        <v>10</v>
      </c>
      <c r="E160" s="110">
        <v>11993.579999999967</v>
      </c>
      <c r="F160" s="42" t="s">
        <v>130</v>
      </c>
      <c r="G160" s="5" t="s">
        <v>455</v>
      </c>
      <c r="N160" s="17">
        <f>SUM(D160:D167)</f>
        <v>815</v>
      </c>
    </row>
    <row r="161" spans="1:14" x14ac:dyDescent="0.25">
      <c r="A161" s="2">
        <v>43427</v>
      </c>
      <c r="D161" s="64">
        <v>15</v>
      </c>
      <c r="E161" s="110">
        <v>12008.579999999967</v>
      </c>
      <c r="F161" s="42" t="s">
        <v>130</v>
      </c>
      <c r="G161" s="5" t="s">
        <v>362</v>
      </c>
    </row>
    <row r="162" spans="1:14" x14ac:dyDescent="0.25">
      <c r="A162" s="2">
        <v>43430</v>
      </c>
      <c r="D162" s="42">
        <v>300</v>
      </c>
      <c r="E162" s="110">
        <v>12308.579999999967</v>
      </c>
      <c r="F162" s="42" t="s">
        <v>130</v>
      </c>
      <c r="G162" s="5" t="s">
        <v>932</v>
      </c>
    </row>
    <row r="163" spans="1:14" x14ac:dyDescent="0.25">
      <c r="A163" s="2">
        <v>43434</v>
      </c>
      <c r="D163" s="42">
        <v>10</v>
      </c>
      <c r="E163" s="110">
        <v>12318.579999999967</v>
      </c>
      <c r="F163" s="42" t="s">
        <v>130</v>
      </c>
      <c r="G163" s="5" t="s">
        <v>315</v>
      </c>
    </row>
    <row r="164" spans="1:14" x14ac:dyDescent="0.25">
      <c r="A164" s="2">
        <v>43434</v>
      </c>
      <c r="D164" s="42">
        <v>300</v>
      </c>
      <c r="E164" s="110">
        <v>12618.579999999967</v>
      </c>
      <c r="F164" s="42" t="s">
        <v>130</v>
      </c>
      <c r="G164" s="5" t="s">
        <v>455</v>
      </c>
    </row>
    <row r="165" spans="1:14" x14ac:dyDescent="0.25">
      <c r="A165" s="2">
        <v>43434</v>
      </c>
      <c r="D165" s="42">
        <v>160</v>
      </c>
      <c r="E165" s="110">
        <v>12778.579999999967</v>
      </c>
      <c r="F165" s="42" t="s">
        <v>130</v>
      </c>
      <c r="G165" s="5" t="s">
        <v>455</v>
      </c>
    </row>
    <row r="166" spans="1:14" x14ac:dyDescent="0.25">
      <c r="A166" s="2">
        <v>43437</v>
      </c>
      <c r="D166" s="42">
        <v>10</v>
      </c>
      <c r="E166" s="110">
        <v>12788.579999999967</v>
      </c>
      <c r="F166" s="42" t="s">
        <v>130</v>
      </c>
      <c r="G166" s="5" t="s">
        <v>661</v>
      </c>
    </row>
    <row r="167" spans="1:14" x14ac:dyDescent="0.25">
      <c r="A167" s="2">
        <v>43437</v>
      </c>
      <c r="D167" s="42">
        <v>10</v>
      </c>
      <c r="E167" s="110">
        <v>12798.579999999967</v>
      </c>
      <c r="F167" s="42" t="s">
        <v>130</v>
      </c>
      <c r="G167" s="5" t="s">
        <v>325</v>
      </c>
    </row>
    <row r="168" spans="1:14" x14ac:dyDescent="0.25">
      <c r="A168" s="2">
        <v>43440</v>
      </c>
      <c r="D168" s="63">
        <v>-5.45</v>
      </c>
      <c r="E168" s="110">
        <v>12793.129999999966</v>
      </c>
      <c r="F168" s="42" t="s">
        <v>130</v>
      </c>
      <c r="G168" s="5" t="s">
        <v>933</v>
      </c>
      <c r="M168" s="89">
        <v>-5.45</v>
      </c>
    </row>
    <row r="169" spans="1:14" x14ac:dyDescent="0.25">
      <c r="A169" s="2">
        <v>43442</v>
      </c>
      <c r="D169" s="64">
        <v>100</v>
      </c>
      <c r="E169" s="110">
        <v>12893.129999999966</v>
      </c>
      <c r="F169" s="42" t="s">
        <v>130</v>
      </c>
      <c r="G169" s="5" t="s">
        <v>934</v>
      </c>
      <c r="H169" s="102"/>
      <c r="I169" s="102"/>
      <c r="N169" s="17">
        <f>SUM(D169:D171)</f>
        <v>700</v>
      </c>
    </row>
    <row r="170" spans="1:14" x14ac:dyDescent="0.25">
      <c r="A170" s="2">
        <v>43446</v>
      </c>
      <c r="D170" s="64">
        <v>100</v>
      </c>
      <c r="E170" s="110">
        <v>12993.129999999966</v>
      </c>
      <c r="F170" s="42" t="s">
        <v>130</v>
      </c>
      <c r="G170" s="5" t="s">
        <v>612</v>
      </c>
      <c r="H170" s="102"/>
      <c r="I170" s="102"/>
    </row>
    <row r="171" spans="1:14" x14ac:dyDescent="0.25">
      <c r="A171" s="2">
        <v>43447</v>
      </c>
      <c r="D171" s="64">
        <v>500</v>
      </c>
      <c r="E171" s="110">
        <v>13493.129999999966</v>
      </c>
      <c r="F171" s="42" t="s">
        <v>130</v>
      </c>
      <c r="G171" s="5" t="s">
        <v>244</v>
      </c>
      <c r="H171" s="102"/>
      <c r="I171" s="102"/>
    </row>
    <row r="172" spans="1:14" x14ac:dyDescent="0.25">
      <c r="A172" s="2">
        <v>43452</v>
      </c>
      <c r="D172" s="63">
        <v>-9</v>
      </c>
      <c r="E172" s="110">
        <v>13484.129999999966</v>
      </c>
      <c r="F172" s="42" t="s">
        <v>129</v>
      </c>
      <c r="G172" s="5" t="s">
        <v>815</v>
      </c>
      <c r="H172" s="102"/>
      <c r="I172" s="102"/>
      <c r="M172" s="97">
        <v>-9</v>
      </c>
    </row>
    <row r="173" spans="1:14" x14ac:dyDescent="0.25">
      <c r="A173" s="2">
        <v>43455</v>
      </c>
      <c r="D173" s="64">
        <v>50</v>
      </c>
      <c r="E173" s="110">
        <v>13534.129999999966</v>
      </c>
      <c r="F173" s="42" t="s">
        <v>130</v>
      </c>
      <c r="G173" s="5" t="s">
        <v>936</v>
      </c>
      <c r="H173" s="102"/>
      <c r="I173" s="102"/>
      <c r="N173" s="17">
        <f>SUM(D173:D179)</f>
        <v>1285</v>
      </c>
    </row>
    <row r="174" spans="1:14" x14ac:dyDescent="0.25">
      <c r="A174" s="2">
        <v>43455</v>
      </c>
      <c r="D174" s="64">
        <v>50</v>
      </c>
      <c r="E174" s="110">
        <v>13584.129999999966</v>
      </c>
      <c r="F174" s="42" t="s">
        <v>130</v>
      </c>
      <c r="G174" s="5" t="s">
        <v>828</v>
      </c>
      <c r="H174" s="102"/>
      <c r="I174" s="102"/>
    </row>
    <row r="175" spans="1:14" x14ac:dyDescent="0.25">
      <c r="A175" s="2">
        <v>43455</v>
      </c>
      <c r="D175" s="64">
        <v>10</v>
      </c>
      <c r="E175" s="110">
        <v>13594.129999999966</v>
      </c>
      <c r="F175" s="42" t="s">
        <v>130</v>
      </c>
      <c r="G175" s="5" t="s">
        <v>455</v>
      </c>
      <c r="H175" s="102"/>
      <c r="I175" s="102"/>
    </row>
    <row r="176" spans="1:14" x14ac:dyDescent="0.25">
      <c r="A176" s="2">
        <v>43458</v>
      </c>
      <c r="D176" s="64">
        <v>150</v>
      </c>
      <c r="E176" s="110">
        <v>13744.129999999966</v>
      </c>
      <c r="F176" s="42" t="s">
        <v>130</v>
      </c>
      <c r="G176" s="5" t="s">
        <v>935</v>
      </c>
      <c r="H176" s="102"/>
      <c r="I176" s="102"/>
    </row>
    <row r="177" spans="1:15" x14ac:dyDescent="0.25">
      <c r="A177" s="2">
        <v>43461</v>
      </c>
      <c r="D177" s="64">
        <v>15</v>
      </c>
      <c r="E177" s="110">
        <v>13759.129999999966</v>
      </c>
      <c r="F177" s="42" t="s">
        <v>130</v>
      </c>
      <c r="G177" s="5" t="s">
        <v>362</v>
      </c>
      <c r="H177" s="102"/>
      <c r="I177" s="102"/>
    </row>
    <row r="178" spans="1:15" x14ac:dyDescent="0.25">
      <c r="A178" s="2">
        <v>43462</v>
      </c>
      <c r="D178" s="64">
        <v>1000</v>
      </c>
      <c r="E178" s="110">
        <v>14759.129999999966</v>
      </c>
      <c r="F178" s="42" t="s">
        <v>130</v>
      </c>
      <c r="G178" s="5" t="s">
        <v>937</v>
      </c>
      <c r="H178" s="102"/>
      <c r="I178" s="102"/>
    </row>
    <row r="179" spans="1:15" x14ac:dyDescent="0.25">
      <c r="A179" s="2">
        <v>43465</v>
      </c>
      <c r="D179" s="64">
        <v>10</v>
      </c>
      <c r="E179" s="110">
        <v>14769.129999999966</v>
      </c>
      <c r="F179" s="42" t="s">
        <v>130</v>
      </c>
      <c r="G179" s="5" t="s">
        <v>315</v>
      </c>
      <c r="H179" s="102"/>
      <c r="I179" s="102"/>
    </row>
    <row r="181" spans="1:15" x14ac:dyDescent="0.25">
      <c r="M181" s="97">
        <f>SUM(M24:M180)</f>
        <v>-24896.800000000003</v>
      </c>
      <c r="N181" s="17">
        <f>SUM(N3:N180)</f>
        <v>24408.12</v>
      </c>
      <c r="O181" s="97">
        <f>SUM(M181:N181)</f>
        <v>-488.68000000000393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FCE2-C9DB-4ADB-8737-B3C9E59C9AD4}">
  <dimension ref="A1:K59"/>
  <sheetViews>
    <sheetView topLeftCell="A45" workbookViewId="0">
      <selection activeCell="J57" sqref="A10:J57"/>
    </sheetView>
  </sheetViews>
  <sheetFormatPr defaultRowHeight="12.5" x14ac:dyDescent="0.25"/>
  <cols>
    <col min="3" max="3" width="10.26953125" bestFit="1" customWidth="1"/>
    <col min="4" max="4" width="23.453125" customWidth="1"/>
    <col min="6" max="6" width="10.54296875" customWidth="1"/>
    <col min="7" max="7" width="11.7265625" customWidth="1"/>
    <col min="8" max="8" width="13.1796875" customWidth="1"/>
    <col min="9" max="9" width="15.7265625" customWidth="1"/>
  </cols>
  <sheetData>
    <row r="1" spans="1:3" x14ac:dyDescent="0.25">
      <c r="A1" t="s">
        <v>173</v>
      </c>
    </row>
    <row r="2" spans="1:3" x14ac:dyDescent="0.25">
      <c r="A2" t="s">
        <v>174</v>
      </c>
    </row>
    <row r="3" spans="1:3" x14ac:dyDescent="0.25">
      <c r="A3" t="s">
        <v>175</v>
      </c>
    </row>
    <row r="4" spans="1:3" x14ac:dyDescent="0.25">
      <c r="A4" t="s">
        <v>176</v>
      </c>
    </row>
    <row r="10" spans="1:3" ht="13" x14ac:dyDescent="0.3">
      <c r="B10" s="1" t="s">
        <v>141</v>
      </c>
    </row>
    <row r="11" spans="1:3" x14ac:dyDescent="0.25">
      <c r="B11" t="s">
        <v>142</v>
      </c>
    </row>
    <row r="12" spans="1:3" x14ac:dyDescent="0.25">
      <c r="B12" t="s">
        <v>143</v>
      </c>
      <c r="C12" t="s">
        <v>144</v>
      </c>
    </row>
    <row r="14" spans="1:3" x14ac:dyDescent="0.25">
      <c r="B14" t="s">
        <v>145</v>
      </c>
    </row>
    <row r="16" spans="1:3" x14ac:dyDescent="0.25">
      <c r="B16" t="s">
        <v>146</v>
      </c>
    </row>
    <row r="23" spans="1:9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</row>
    <row r="24" spans="1:9" ht="13.5" thickBot="1" x14ac:dyDescent="0.35">
      <c r="A24" s="26"/>
      <c r="B24" s="26"/>
      <c r="C24" s="35">
        <v>2018</v>
      </c>
      <c r="D24" s="35">
        <v>2017</v>
      </c>
      <c r="E24" s="26"/>
      <c r="F24" s="26"/>
      <c r="G24" s="26"/>
      <c r="H24" s="35">
        <v>2018</v>
      </c>
      <c r="I24" s="35">
        <v>2017</v>
      </c>
    </row>
    <row r="26" spans="1:9" ht="13" x14ac:dyDescent="0.3">
      <c r="A26" s="1" t="s">
        <v>149</v>
      </c>
      <c r="F26" s="1" t="s">
        <v>150</v>
      </c>
      <c r="H26" s="8"/>
      <c r="I26" s="8"/>
    </row>
    <row r="27" spans="1:9" x14ac:dyDescent="0.25">
      <c r="C27" s="8"/>
      <c r="D27" s="8"/>
      <c r="F27" s="30" t="s">
        <v>156</v>
      </c>
      <c r="H27" s="63">
        <v>15257.81</v>
      </c>
      <c r="I27" s="8">
        <v>9226.5400000000009</v>
      </c>
    </row>
    <row r="28" spans="1:9" x14ac:dyDescent="0.25">
      <c r="A28" t="s">
        <v>155</v>
      </c>
      <c r="C28" s="63">
        <v>14769.13</v>
      </c>
      <c r="D28" s="8">
        <v>15257.18</v>
      </c>
      <c r="E28" s="8"/>
      <c r="F28" s="30" t="s">
        <v>169</v>
      </c>
      <c r="H28" s="63"/>
      <c r="I28" s="8"/>
    </row>
    <row r="29" spans="1:9" x14ac:dyDescent="0.25">
      <c r="C29" s="63"/>
      <c r="D29" s="8"/>
      <c r="E29" s="8"/>
      <c r="F29" s="30" t="s">
        <v>170</v>
      </c>
      <c r="H29" s="94">
        <v>-488.68</v>
      </c>
      <c r="I29" s="25">
        <v>6031.27</v>
      </c>
    </row>
    <row r="30" spans="1:9" x14ac:dyDescent="0.25">
      <c r="C30" s="63"/>
      <c r="D30" s="8"/>
      <c r="E30" s="8"/>
      <c r="H30" s="63">
        <f>SUM(H27:H29)</f>
        <v>14769.13</v>
      </c>
      <c r="I30" s="8">
        <f>I27+I29</f>
        <v>15257.810000000001</v>
      </c>
    </row>
    <row r="31" spans="1:9" x14ac:dyDescent="0.25">
      <c r="C31" s="63"/>
      <c r="D31" s="8"/>
      <c r="E31" s="8"/>
      <c r="H31" s="63"/>
      <c r="I31" s="8"/>
    </row>
    <row r="32" spans="1:9" x14ac:dyDescent="0.25">
      <c r="A32" t="s">
        <v>161</v>
      </c>
      <c r="C32" s="63">
        <v>0</v>
      </c>
      <c r="D32" s="8">
        <v>0</v>
      </c>
      <c r="E32" s="8"/>
      <c r="F32" t="s">
        <v>162</v>
      </c>
      <c r="H32" s="63">
        <v>0</v>
      </c>
      <c r="I32" s="8">
        <v>0</v>
      </c>
    </row>
    <row r="33" spans="1:11" x14ac:dyDescent="0.25">
      <c r="C33" s="63"/>
      <c r="D33" s="8"/>
      <c r="E33" s="8"/>
      <c r="H33" s="63"/>
      <c r="I33" s="8"/>
    </row>
    <row r="34" spans="1:11" ht="13.5" thickBot="1" x14ac:dyDescent="0.35">
      <c r="C34" s="93">
        <f>SUM(C28:C33)</f>
        <v>14769.13</v>
      </c>
      <c r="D34" s="27">
        <f>SUM(D28:D33)</f>
        <v>15257.18</v>
      </c>
      <c r="E34" s="21"/>
      <c r="F34" s="1"/>
      <c r="G34" s="1"/>
      <c r="H34" s="93">
        <f>SUM(H30:H33)</f>
        <v>14769.13</v>
      </c>
      <c r="I34" s="27">
        <f>SUM(I30:I33)</f>
        <v>15257.810000000001</v>
      </c>
    </row>
    <row r="35" spans="1:11" ht="13" thickTop="1" x14ac:dyDescent="0.25">
      <c r="C35" s="89"/>
      <c r="H35" s="8"/>
      <c r="I35" s="8"/>
      <c r="K35" s="88"/>
    </row>
    <row r="36" spans="1:11" x14ac:dyDescent="0.25">
      <c r="H36" s="8"/>
      <c r="I36" s="8"/>
    </row>
    <row r="37" spans="1:11" x14ac:dyDescent="0.25">
      <c r="H37" s="8"/>
      <c r="I37" s="8"/>
    </row>
    <row r="38" spans="1:11" ht="13" thickBot="1" x14ac:dyDescent="0.3">
      <c r="F38" s="36"/>
      <c r="G38" s="36"/>
      <c r="H38" s="36"/>
      <c r="I38" s="36"/>
    </row>
    <row r="39" spans="1:11" ht="13.5" thickBot="1" x14ac:dyDescent="0.35">
      <c r="A39" s="1" t="s">
        <v>168</v>
      </c>
      <c r="E39" s="1"/>
      <c r="F39" s="32"/>
      <c r="G39" s="33">
        <v>2018</v>
      </c>
      <c r="H39" s="32"/>
      <c r="I39" s="37">
        <v>2017</v>
      </c>
    </row>
    <row r="40" spans="1:11" x14ac:dyDescent="0.25">
      <c r="I40" s="59"/>
    </row>
    <row r="41" spans="1:11" x14ac:dyDescent="0.25">
      <c r="A41" s="44" t="s">
        <v>635</v>
      </c>
      <c r="F41" s="63"/>
      <c r="G41" s="63">
        <v>24408.12</v>
      </c>
      <c r="H41" s="8"/>
      <c r="I41" s="8">
        <v>27341.200000000001</v>
      </c>
    </row>
    <row r="42" spans="1:11" x14ac:dyDescent="0.25">
      <c r="A42" s="44" t="s">
        <v>129</v>
      </c>
      <c r="F42" s="63"/>
      <c r="G42" s="94"/>
      <c r="H42" s="8"/>
      <c r="I42" s="25"/>
    </row>
    <row r="43" spans="1:11" x14ac:dyDescent="0.25">
      <c r="F43" s="63"/>
      <c r="G43" s="63"/>
      <c r="H43" s="8"/>
      <c r="I43" s="8"/>
    </row>
    <row r="44" spans="1:11" x14ac:dyDescent="0.25">
      <c r="F44" s="63"/>
      <c r="G44" s="63">
        <f>SUM(G41:G43)</f>
        <v>24408.12</v>
      </c>
      <c r="H44" s="8"/>
      <c r="I44" s="8">
        <f>SUM(I41:I43)</f>
        <v>27341.200000000001</v>
      </c>
    </row>
    <row r="45" spans="1:11" ht="13" x14ac:dyDescent="0.3">
      <c r="A45" s="1" t="s">
        <v>152</v>
      </c>
      <c r="F45" s="63"/>
      <c r="G45" s="63"/>
      <c r="H45" s="64"/>
      <c r="I45" s="8"/>
    </row>
    <row r="46" spans="1:11" x14ac:dyDescent="0.25">
      <c r="F46" s="63"/>
      <c r="G46" s="63"/>
      <c r="H46" s="64"/>
      <c r="I46" s="8"/>
    </row>
    <row r="47" spans="1:11" x14ac:dyDescent="0.25">
      <c r="A47" t="s">
        <v>153</v>
      </c>
      <c r="F47" s="89"/>
      <c r="G47" s="89"/>
      <c r="H47" s="83"/>
    </row>
    <row r="48" spans="1:11" x14ac:dyDescent="0.25">
      <c r="A48" s="44" t="s">
        <v>348</v>
      </c>
      <c r="F48" s="89"/>
      <c r="H48" s="83"/>
      <c r="I48" s="8"/>
    </row>
    <row r="49" spans="1:9" x14ac:dyDescent="0.25">
      <c r="A49" s="44" t="s">
        <v>634</v>
      </c>
      <c r="F49" s="97">
        <v>-24896.799999999999</v>
      </c>
      <c r="G49" s="44"/>
      <c r="H49" s="83">
        <v>-21309.93</v>
      </c>
      <c r="I49" s="8"/>
    </row>
    <row r="50" spans="1:9" x14ac:dyDescent="0.25">
      <c r="A50" s="44"/>
      <c r="F50" s="89"/>
      <c r="H50" s="83"/>
      <c r="I50" s="8"/>
    </row>
    <row r="51" spans="1:9" x14ac:dyDescent="0.25">
      <c r="F51" s="89"/>
      <c r="G51" s="89"/>
    </row>
    <row r="52" spans="1:9" x14ac:dyDescent="0.25">
      <c r="F52" s="95">
        <f>SUM(F48:F51)</f>
        <v>-24896.799999999999</v>
      </c>
      <c r="G52" s="63"/>
      <c r="H52" s="75"/>
      <c r="I52" s="8"/>
    </row>
    <row r="53" spans="1:9" x14ac:dyDescent="0.25">
      <c r="F53" s="63"/>
      <c r="G53" s="63"/>
      <c r="H53" s="8"/>
      <c r="I53" s="8"/>
    </row>
    <row r="54" spans="1:9" x14ac:dyDescent="0.25">
      <c r="F54" s="89"/>
      <c r="G54" s="89"/>
    </row>
    <row r="55" spans="1:9" ht="13.5" thickBot="1" x14ac:dyDescent="0.35">
      <c r="B55" s="1" t="s">
        <v>171</v>
      </c>
      <c r="F55" s="89"/>
      <c r="G55" s="96">
        <f>F52+G44</f>
        <v>-488.68000000000029</v>
      </c>
      <c r="I55" s="28">
        <f>SUM(H44:I49)</f>
        <v>6031.27</v>
      </c>
    </row>
    <row r="56" spans="1:9" ht="13.5" thickTop="1" thickBot="1" x14ac:dyDescent="0.3">
      <c r="F56" s="36"/>
      <c r="G56" s="36"/>
      <c r="H56" s="36"/>
      <c r="I56" s="36"/>
    </row>
    <row r="57" spans="1:9" ht="13.5" thickBot="1" x14ac:dyDescent="0.35">
      <c r="F57" s="38"/>
      <c r="G57" s="39">
        <v>2018</v>
      </c>
      <c r="H57" s="38"/>
      <c r="I57" s="37">
        <v>2017</v>
      </c>
    </row>
    <row r="59" spans="1:9" x14ac:dyDescent="0.25">
      <c r="D59" s="17"/>
    </row>
  </sheetData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9278C-2FCB-4B6E-A109-3493EF02C718}">
  <dimension ref="A1:L120"/>
  <sheetViews>
    <sheetView workbookViewId="0">
      <selection activeCell="K120" sqref="K120"/>
    </sheetView>
  </sheetViews>
  <sheetFormatPr defaultRowHeight="12.5" x14ac:dyDescent="0.25"/>
  <cols>
    <col min="1" max="1" width="11.54296875" customWidth="1"/>
    <col min="4" max="4" width="10.1796875" customWidth="1"/>
    <col min="5" max="5" width="14.54296875" customWidth="1"/>
    <col min="11" max="11" width="10.81640625" customWidth="1"/>
    <col min="12" max="12" width="8.90625" bestFit="1" customWidth="1"/>
  </cols>
  <sheetData>
    <row r="1" spans="1:9" x14ac:dyDescent="0.25">
      <c r="E1">
        <v>14769.13</v>
      </c>
    </row>
    <row r="2" spans="1:9" x14ac:dyDescent="0.25">
      <c r="A2" s="2">
        <v>43740</v>
      </c>
      <c r="D2" s="143">
        <v>-466.48</v>
      </c>
      <c r="E2" s="110">
        <f>E1+D2</f>
        <v>14302.65</v>
      </c>
      <c r="F2" s="42" t="s">
        <v>129</v>
      </c>
      <c r="G2" s="5" t="s">
        <v>970</v>
      </c>
    </row>
    <row r="3" spans="1:9" x14ac:dyDescent="0.25">
      <c r="A3" s="2">
        <v>43685</v>
      </c>
      <c r="D3" s="143">
        <v>-99</v>
      </c>
      <c r="E3" s="110">
        <f t="shared" ref="E3:E66" si="0">E2+D3</f>
        <v>14203.65</v>
      </c>
      <c r="F3" s="42" t="s">
        <v>129</v>
      </c>
      <c r="G3" s="5" t="s">
        <v>959</v>
      </c>
      <c r="H3" s="102"/>
      <c r="I3" s="102"/>
    </row>
    <row r="4" spans="1:9" x14ac:dyDescent="0.25">
      <c r="A4" s="2">
        <v>43745</v>
      </c>
      <c r="D4" s="143">
        <v>-67.64</v>
      </c>
      <c r="E4" s="110">
        <f t="shared" si="0"/>
        <v>14136.01</v>
      </c>
      <c r="F4" s="42" t="s">
        <v>129</v>
      </c>
      <c r="G4" s="5" t="s">
        <v>971</v>
      </c>
    </row>
    <row r="5" spans="1:9" x14ac:dyDescent="0.25">
      <c r="A5" s="2">
        <v>43488</v>
      </c>
      <c r="D5" s="143">
        <v>-59.82</v>
      </c>
      <c r="E5" s="110">
        <f t="shared" si="0"/>
        <v>14076.19</v>
      </c>
      <c r="F5" s="42" t="s">
        <v>129</v>
      </c>
      <c r="G5" s="5" t="s">
        <v>941</v>
      </c>
      <c r="H5" s="102"/>
      <c r="I5" s="102"/>
    </row>
    <row r="6" spans="1:9" x14ac:dyDescent="0.25">
      <c r="A6" s="2">
        <v>43826</v>
      </c>
      <c r="D6" s="143">
        <v>-58.47</v>
      </c>
      <c r="E6" s="110">
        <f t="shared" si="0"/>
        <v>14017.720000000001</v>
      </c>
      <c r="F6" s="42" t="s">
        <v>129</v>
      </c>
      <c r="G6" s="5" t="s">
        <v>984</v>
      </c>
      <c r="H6" s="102"/>
      <c r="I6" s="102"/>
    </row>
    <row r="7" spans="1:9" x14ac:dyDescent="0.25">
      <c r="A7" s="2">
        <v>43761</v>
      </c>
      <c r="D7" s="143">
        <v>-28.9</v>
      </c>
      <c r="E7" s="110">
        <f t="shared" si="0"/>
        <v>13988.820000000002</v>
      </c>
      <c r="F7" s="42" t="s">
        <v>129</v>
      </c>
      <c r="G7" s="5" t="s">
        <v>927</v>
      </c>
    </row>
    <row r="8" spans="1:9" x14ac:dyDescent="0.25">
      <c r="A8" s="2">
        <v>43739</v>
      </c>
      <c r="D8" s="143">
        <v>-20.95</v>
      </c>
      <c r="E8" s="110">
        <f t="shared" si="0"/>
        <v>13967.87</v>
      </c>
      <c r="F8" s="42" t="s">
        <v>129</v>
      </c>
      <c r="G8" s="5" t="s">
        <v>927</v>
      </c>
    </row>
    <row r="9" spans="1:9" x14ac:dyDescent="0.25">
      <c r="A9" s="2">
        <v>43483</v>
      </c>
      <c r="D9" s="143">
        <v>-19</v>
      </c>
      <c r="E9" s="110">
        <f t="shared" si="0"/>
        <v>13948.87</v>
      </c>
      <c r="F9" s="42" t="s">
        <v>129</v>
      </c>
      <c r="G9" s="5" t="s">
        <v>18</v>
      </c>
      <c r="H9" s="102"/>
      <c r="I9" s="102"/>
    </row>
    <row r="10" spans="1:9" x14ac:dyDescent="0.25">
      <c r="A10" s="2">
        <v>43518</v>
      </c>
      <c r="D10" s="143">
        <v>-9.99</v>
      </c>
      <c r="E10" s="110">
        <f t="shared" si="0"/>
        <v>13938.880000000001</v>
      </c>
      <c r="F10" s="42" t="s">
        <v>129</v>
      </c>
      <c r="G10" s="5" t="s">
        <v>943</v>
      </c>
      <c r="H10" s="102"/>
      <c r="I10" s="102"/>
    </row>
    <row r="11" spans="1:9" x14ac:dyDescent="0.25">
      <c r="A11" s="2">
        <v>43486</v>
      </c>
      <c r="D11" s="143">
        <v>-9</v>
      </c>
      <c r="E11" s="110">
        <f t="shared" si="0"/>
        <v>13929.880000000001</v>
      </c>
      <c r="F11" s="42" t="s">
        <v>129</v>
      </c>
      <c r="G11" s="5" t="s">
        <v>815</v>
      </c>
      <c r="H11" s="102"/>
      <c r="I11" s="102"/>
    </row>
    <row r="12" spans="1:9" x14ac:dyDescent="0.25">
      <c r="A12" s="2">
        <v>43515</v>
      </c>
      <c r="D12" s="143">
        <v>-9</v>
      </c>
      <c r="E12" s="110">
        <f t="shared" si="0"/>
        <v>13920.880000000001</v>
      </c>
      <c r="F12" s="42" t="s">
        <v>129</v>
      </c>
      <c r="G12" s="5" t="s">
        <v>815</v>
      </c>
      <c r="H12" s="102"/>
      <c r="I12" s="102"/>
    </row>
    <row r="13" spans="1:9" x14ac:dyDescent="0.25">
      <c r="A13" s="2">
        <v>43542</v>
      </c>
      <c r="D13" s="143">
        <v>-9</v>
      </c>
      <c r="E13" s="110">
        <f t="shared" si="0"/>
        <v>13911.880000000001</v>
      </c>
      <c r="F13" s="42" t="s">
        <v>129</v>
      </c>
      <c r="G13" s="5" t="s">
        <v>815</v>
      </c>
      <c r="H13" s="102"/>
      <c r="I13" s="102"/>
    </row>
    <row r="14" spans="1:9" x14ac:dyDescent="0.25">
      <c r="A14" s="2">
        <v>43572</v>
      </c>
      <c r="D14" s="143">
        <v>-9</v>
      </c>
      <c r="E14" s="110">
        <f t="shared" si="0"/>
        <v>13902.880000000001</v>
      </c>
      <c r="F14" s="42" t="s">
        <v>129</v>
      </c>
      <c r="G14" s="5" t="s">
        <v>815</v>
      </c>
      <c r="H14" s="102"/>
      <c r="I14" s="102"/>
    </row>
    <row r="15" spans="1:9" x14ac:dyDescent="0.25">
      <c r="A15" s="2">
        <v>43605</v>
      </c>
      <c r="D15" s="143">
        <v>-9</v>
      </c>
      <c r="E15" s="110">
        <f t="shared" si="0"/>
        <v>13893.880000000001</v>
      </c>
      <c r="F15" s="42" t="s">
        <v>129</v>
      </c>
      <c r="G15" s="5" t="s">
        <v>815</v>
      </c>
      <c r="H15" s="102"/>
      <c r="I15" s="102"/>
    </row>
    <row r="16" spans="1:9" x14ac:dyDescent="0.25">
      <c r="A16" s="2">
        <v>43636</v>
      </c>
      <c r="D16" s="143">
        <v>-9</v>
      </c>
      <c r="E16" s="110">
        <f t="shared" si="0"/>
        <v>13884.880000000001</v>
      </c>
      <c r="F16" s="42" t="s">
        <v>129</v>
      </c>
      <c r="G16" s="5" t="s">
        <v>815</v>
      </c>
      <c r="H16" s="102"/>
      <c r="I16" s="102"/>
    </row>
    <row r="17" spans="1:10" x14ac:dyDescent="0.25">
      <c r="A17" s="2">
        <v>43665</v>
      </c>
      <c r="D17" s="143">
        <v>-9</v>
      </c>
      <c r="E17" s="110">
        <f t="shared" si="0"/>
        <v>13875.880000000001</v>
      </c>
      <c r="F17" s="42" t="s">
        <v>129</v>
      </c>
      <c r="G17" s="5" t="s">
        <v>815</v>
      </c>
      <c r="H17" s="102"/>
      <c r="I17" s="102"/>
    </row>
    <row r="18" spans="1:10" x14ac:dyDescent="0.25">
      <c r="A18" s="2">
        <v>43693</v>
      </c>
      <c r="D18" s="143">
        <v>-9</v>
      </c>
      <c r="E18" s="110">
        <f t="shared" si="0"/>
        <v>13866.880000000001</v>
      </c>
      <c r="F18" s="42" t="s">
        <v>129</v>
      </c>
      <c r="G18" s="5" t="s">
        <v>815</v>
      </c>
      <c r="H18" s="102"/>
      <c r="I18" s="102"/>
    </row>
    <row r="19" spans="1:10" x14ac:dyDescent="0.25">
      <c r="A19" s="2">
        <v>43725</v>
      </c>
      <c r="D19" s="143">
        <v>-9</v>
      </c>
      <c r="E19" s="110">
        <f t="shared" si="0"/>
        <v>13857.880000000001</v>
      </c>
      <c r="F19" s="42" t="s">
        <v>129</v>
      </c>
      <c r="G19" s="5" t="s">
        <v>815</v>
      </c>
      <c r="H19" s="102"/>
      <c r="I19" s="102"/>
    </row>
    <row r="20" spans="1:10" x14ac:dyDescent="0.25">
      <c r="A20" s="2">
        <v>43756</v>
      </c>
      <c r="D20" s="143">
        <v>-9</v>
      </c>
      <c r="E20" s="110">
        <f t="shared" si="0"/>
        <v>13848.880000000001</v>
      </c>
      <c r="F20" s="42" t="s">
        <v>129</v>
      </c>
      <c r="G20" s="5" t="s">
        <v>815</v>
      </c>
    </row>
    <row r="21" spans="1:10" x14ac:dyDescent="0.25">
      <c r="A21" s="2">
        <v>43787</v>
      </c>
      <c r="D21" s="143">
        <v>-9</v>
      </c>
      <c r="E21" s="110">
        <f t="shared" si="0"/>
        <v>13839.880000000001</v>
      </c>
      <c r="F21" s="42" t="s">
        <v>129</v>
      </c>
      <c r="G21" s="5" t="s">
        <v>815</v>
      </c>
    </row>
    <row r="22" spans="1:10" x14ac:dyDescent="0.25">
      <c r="A22" s="2">
        <v>43816</v>
      </c>
      <c r="D22" s="143">
        <v>-9</v>
      </c>
      <c r="E22" s="110">
        <f t="shared" si="0"/>
        <v>13830.880000000001</v>
      </c>
      <c r="F22" s="42" t="s">
        <v>129</v>
      </c>
      <c r="G22" s="5" t="s">
        <v>815</v>
      </c>
      <c r="H22" s="102"/>
      <c r="I22" s="102"/>
    </row>
    <row r="23" spans="1:10" x14ac:dyDescent="0.25">
      <c r="A23" s="2">
        <v>43704</v>
      </c>
      <c r="D23" s="143">
        <v>-169</v>
      </c>
      <c r="E23" s="110">
        <f t="shared" si="0"/>
        <v>13661.880000000001</v>
      </c>
      <c r="F23" s="42" t="s">
        <v>962</v>
      </c>
      <c r="G23" s="5" t="s">
        <v>961</v>
      </c>
      <c r="H23" s="102"/>
      <c r="I23" s="102"/>
    </row>
    <row r="24" spans="1:10" x14ac:dyDescent="0.25">
      <c r="A24" s="2">
        <v>43735</v>
      </c>
      <c r="D24" s="143">
        <v>-169</v>
      </c>
      <c r="E24" s="110">
        <f t="shared" si="0"/>
        <v>13492.880000000001</v>
      </c>
      <c r="F24" s="42" t="s">
        <v>962</v>
      </c>
      <c r="G24" s="5" t="s">
        <v>961</v>
      </c>
      <c r="H24" s="102"/>
      <c r="I24" s="102"/>
      <c r="J24" s="146"/>
    </row>
    <row r="25" spans="1:10" x14ac:dyDescent="0.25">
      <c r="A25" s="2">
        <v>43598</v>
      </c>
      <c r="D25" s="143">
        <v>-13407.22</v>
      </c>
      <c r="E25" s="110">
        <f t="shared" si="0"/>
        <v>85.660000000001673</v>
      </c>
      <c r="F25" s="42" t="s">
        <v>134</v>
      </c>
      <c r="G25" s="5" t="s">
        <v>717</v>
      </c>
      <c r="H25" s="102"/>
      <c r="I25" s="102"/>
    </row>
    <row r="26" spans="1:10" x14ac:dyDescent="0.25">
      <c r="A26" s="2">
        <v>43483</v>
      </c>
      <c r="D26" s="143">
        <v>-8742.7900000000009</v>
      </c>
      <c r="E26" s="110">
        <f t="shared" si="0"/>
        <v>-8657.1299999999992</v>
      </c>
      <c r="F26" s="42" t="s">
        <v>134</v>
      </c>
      <c r="G26" s="5" t="s">
        <v>717</v>
      </c>
      <c r="H26" s="102"/>
      <c r="I26" s="102"/>
    </row>
    <row r="27" spans="1:10" x14ac:dyDescent="0.25">
      <c r="A27" s="2">
        <v>43516</v>
      </c>
      <c r="D27" s="143">
        <v>-64.959999999999994</v>
      </c>
      <c r="E27" s="110">
        <f t="shared" si="0"/>
        <v>-8722.0899999999983</v>
      </c>
      <c r="F27" s="42" t="s">
        <v>134</v>
      </c>
      <c r="G27" s="5" t="s">
        <v>942</v>
      </c>
      <c r="H27" s="102"/>
      <c r="I27" s="102"/>
    </row>
    <row r="28" spans="1:10" x14ac:dyDescent="0.25">
      <c r="A28" s="2">
        <v>43537</v>
      </c>
      <c r="D28" s="143">
        <v>-64.8</v>
      </c>
      <c r="E28" s="110">
        <f t="shared" si="0"/>
        <v>-8786.8899999999976</v>
      </c>
      <c r="F28" s="42" t="s">
        <v>134</v>
      </c>
      <c r="G28" s="5" t="s">
        <v>946</v>
      </c>
      <c r="H28" s="102"/>
      <c r="I28" s="102"/>
    </row>
    <row r="29" spans="1:10" x14ac:dyDescent="0.25">
      <c r="A29" s="2">
        <v>43535</v>
      </c>
      <c r="D29" s="143">
        <v>-32.99</v>
      </c>
      <c r="E29" s="110">
        <f t="shared" si="0"/>
        <v>-8819.8799999999974</v>
      </c>
      <c r="F29" s="42" t="s">
        <v>134</v>
      </c>
      <c r="G29" s="5" t="s">
        <v>945</v>
      </c>
      <c r="H29" s="102"/>
      <c r="I29" s="102"/>
    </row>
    <row r="30" spans="1:10" x14ac:dyDescent="0.25">
      <c r="A30" s="2">
        <v>43535</v>
      </c>
      <c r="D30" s="143">
        <v>-25</v>
      </c>
      <c r="E30" s="110">
        <f t="shared" si="0"/>
        <v>-8844.8799999999974</v>
      </c>
      <c r="F30" s="42" t="s">
        <v>134</v>
      </c>
      <c r="G30" s="5" t="s">
        <v>944</v>
      </c>
      <c r="H30" s="102"/>
      <c r="I30" s="102"/>
    </row>
    <row r="31" spans="1:10" x14ac:dyDescent="0.25">
      <c r="A31" s="2">
        <v>43598</v>
      </c>
      <c r="D31" s="143">
        <v>-19</v>
      </c>
      <c r="E31" s="110">
        <f t="shared" si="0"/>
        <v>-8863.8799999999974</v>
      </c>
      <c r="F31" s="42" t="s">
        <v>134</v>
      </c>
      <c r="G31" s="5" t="s">
        <v>18</v>
      </c>
      <c r="H31" s="102"/>
      <c r="I31" s="102"/>
    </row>
    <row r="32" spans="1:10" x14ac:dyDescent="0.25">
      <c r="A32" s="2">
        <v>43823</v>
      </c>
      <c r="D32" s="143">
        <v>-363</v>
      </c>
      <c r="E32" s="110">
        <f t="shared" si="0"/>
        <v>-9226.8799999999974</v>
      </c>
      <c r="F32" s="42" t="s">
        <v>981</v>
      </c>
      <c r="G32" s="5" t="s">
        <v>980</v>
      </c>
      <c r="H32" s="102"/>
      <c r="I32" s="102"/>
    </row>
    <row r="33" spans="1:11" x14ac:dyDescent="0.25">
      <c r="A33" s="2">
        <v>43561</v>
      </c>
      <c r="D33" s="143">
        <v>-612.5</v>
      </c>
      <c r="E33" s="110">
        <f t="shared" si="0"/>
        <v>-9839.3799999999974</v>
      </c>
      <c r="F33" s="42" t="s">
        <v>948</v>
      </c>
      <c r="G33" s="5" t="s">
        <v>947</v>
      </c>
      <c r="H33" s="102"/>
      <c r="I33" s="102"/>
    </row>
    <row r="34" spans="1:11" x14ac:dyDescent="0.25">
      <c r="A34" s="2">
        <v>43724</v>
      </c>
      <c r="D34" s="143">
        <v>-21</v>
      </c>
      <c r="E34" s="110">
        <f t="shared" si="0"/>
        <v>-9860.3799999999974</v>
      </c>
      <c r="F34" s="42" t="s">
        <v>965</v>
      </c>
      <c r="G34" s="5" t="s">
        <v>968</v>
      </c>
      <c r="H34" s="102"/>
      <c r="I34" s="102"/>
      <c r="K34" s="146">
        <f>SUM(D2:D34)</f>
        <v>-24629.510000000002</v>
      </c>
    </row>
    <row r="35" spans="1:11" x14ac:dyDescent="0.25">
      <c r="A35" s="2"/>
      <c r="D35" s="143"/>
      <c r="E35" s="110">
        <f t="shared" si="0"/>
        <v>-9860.3799999999974</v>
      </c>
      <c r="F35" s="42"/>
      <c r="G35" s="5"/>
      <c r="H35" s="102"/>
      <c r="I35" s="102"/>
    </row>
    <row r="36" spans="1:11" x14ac:dyDescent="0.25">
      <c r="A36" s="2">
        <v>43706</v>
      </c>
      <c r="D36" s="148">
        <v>169</v>
      </c>
      <c r="E36" s="110">
        <f t="shared" si="0"/>
        <v>-9691.3799999999974</v>
      </c>
      <c r="F36" s="42" t="s">
        <v>962</v>
      </c>
      <c r="G36" s="5" t="s">
        <v>961</v>
      </c>
      <c r="H36" s="102"/>
      <c r="I36" s="102"/>
    </row>
    <row r="37" spans="1:11" x14ac:dyDescent="0.25">
      <c r="A37" s="2">
        <v>43741</v>
      </c>
      <c r="D37" s="148">
        <v>169</v>
      </c>
      <c r="E37" s="110">
        <f t="shared" si="0"/>
        <v>-9522.3799999999974</v>
      </c>
      <c r="F37" s="42" t="s">
        <v>962</v>
      </c>
      <c r="G37" s="5" t="s">
        <v>961</v>
      </c>
    </row>
    <row r="38" spans="1:11" x14ac:dyDescent="0.25">
      <c r="A38" s="2">
        <v>43467</v>
      </c>
      <c r="D38" s="145">
        <v>10</v>
      </c>
      <c r="E38" s="110">
        <f t="shared" si="0"/>
        <v>-9512.3799999999974</v>
      </c>
      <c r="F38" s="42" t="s">
        <v>130</v>
      </c>
      <c r="G38" s="5" t="s">
        <v>661</v>
      </c>
      <c r="H38" s="102"/>
      <c r="I38" s="102"/>
    </row>
    <row r="39" spans="1:11" x14ac:dyDescent="0.25">
      <c r="A39" s="2">
        <v>43467</v>
      </c>
      <c r="D39" s="145">
        <v>10</v>
      </c>
      <c r="E39" s="110">
        <f t="shared" si="0"/>
        <v>-9502.3799999999974</v>
      </c>
      <c r="F39" s="42" t="s">
        <v>130</v>
      </c>
      <c r="G39" s="5" t="s">
        <v>325</v>
      </c>
      <c r="H39" s="102"/>
      <c r="I39" s="102"/>
    </row>
    <row r="40" spans="1:11" x14ac:dyDescent="0.25">
      <c r="A40" s="2">
        <v>43486</v>
      </c>
      <c r="D40" s="144">
        <v>10</v>
      </c>
      <c r="E40" s="110">
        <f t="shared" si="0"/>
        <v>-9492.3799999999974</v>
      </c>
      <c r="F40" s="42" t="s">
        <v>130</v>
      </c>
      <c r="G40" s="5" t="s">
        <v>455</v>
      </c>
      <c r="H40" s="102"/>
      <c r="I40" s="102"/>
    </row>
    <row r="41" spans="1:11" x14ac:dyDescent="0.25">
      <c r="A41" s="2">
        <v>43496</v>
      </c>
      <c r="D41" s="145">
        <v>10</v>
      </c>
      <c r="E41" s="110">
        <f t="shared" si="0"/>
        <v>-9482.3799999999974</v>
      </c>
      <c r="F41" s="42" t="s">
        <v>130</v>
      </c>
      <c r="G41" s="5" t="s">
        <v>315</v>
      </c>
      <c r="H41" s="102"/>
      <c r="I41" s="102"/>
    </row>
    <row r="42" spans="1:11" x14ac:dyDescent="0.25">
      <c r="A42" s="2">
        <v>43497</v>
      </c>
      <c r="D42" s="145">
        <v>10</v>
      </c>
      <c r="E42" s="110">
        <f t="shared" si="0"/>
        <v>-9472.3799999999974</v>
      </c>
      <c r="F42" s="42" t="s">
        <v>130</v>
      </c>
      <c r="G42" s="5" t="s">
        <v>661</v>
      </c>
      <c r="H42" s="102"/>
      <c r="I42" s="102"/>
    </row>
    <row r="43" spans="1:11" x14ac:dyDescent="0.25">
      <c r="A43" s="2">
        <v>43497</v>
      </c>
      <c r="D43" s="145">
        <v>10</v>
      </c>
      <c r="E43" s="110">
        <f t="shared" si="0"/>
        <v>-9462.3799999999974</v>
      </c>
      <c r="F43" s="42" t="s">
        <v>130</v>
      </c>
      <c r="G43" s="5" t="s">
        <v>325</v>
      </c>
      <c r="H43" s="102"/>
      <c r="I43" s="102"/>
    </row>
    <row r="44" spans="1:11" x14ac:dyDescent="0.25">
      <c r="A44" s="2">
        <v>43517</v>
      </c>
      <c r="D44" s="145">
        <v>10</v>
      </c>
      <c r="E44" s="110">
        <f t="shared" si="0"/>
        <v>-9452.3799999999974</v>
      </c>
      <c r="F44" s="42" t="s">
        <v>130</v>
      </c>
      <c r="G44" s="5" t="s">
        <v>455</v>
      </c>
      <c r="H44" s="102"/>
      <c r="I44" s="102"/>
    </row>
    <row r="45" spans="1:11" x14ac:dyDescent="0.25">
      <c r="A45" s="2">
        <v>43524</v>
      </c>
      <c r="D45" s="145">
        <v>10</v>
      </c>
      <c r="E45" s="110">
        <f t="shared" si="0"/>
        <v>-9442.3799999999974</v>
      </c>
      <c r="F45" s="42" t="s">
        <v>130</v>
      </c>
      <c r="G45" s="5" t="s">
        <v>315</v>
      </c>
      <c r="H45" s="102"/>
      <c r="I45" s="102"/>
    </row>
    <row r="46" spans="1:11" x14ac:dyDescent="0.25">
      <c r="A46" s="2">
        <v>43525</v>
      </c>
      <c r="D46" s="145">
        <v>10</v>
      </c>
      <c r="E46" s="110">
        <f t="shared" si="0"/>
        <v>-9432.3799999999974</v>
      </c>
      <c r="F46" s="42" t="s">
        <v>130</v>
      </c>
      <c r="G46" s="5" t="s">
        <v>661</v>
      </c>
      <c r="H46" s="102"/>
      <c r="I46" s="102"/>
    </row>
    <row r="47" spans="1:11" x14ac:dyDescent="0.25">
      <c r="A47" s="2">
        <v>43525</v>
      </c>
      <c r="D47" s="145">
        <v>10</v>
      </c>
      <c r="E47" s="110">
        <f t="shared" si="0"/>
        <v>-9422.3799999999974</v>
      </c>
      <c r="F47" s="42" t="s">
        <v>130</v>
      </c>
      <c r="G47" s="5" t="s">
        <v>325</v>
      </c>
      <c r="H47" s="102"/>
      <c r="I47" s="102"/>
    </row>
    <row r="48" spans="1:11" x14ac:dyDescent="0.25">
      <c r="A48" s="2">
        <v>43545</v>
      </c>
      <c r="D48" s="144">
        <v>10</v>
      </c>
      <c r="E48" s="110">
        <f t="shared" si="0"/>
        <v>-9412.3799999999974</v>
      </c>
      <c r="F48" s="42" t="s">
        <v>130</v>
      </c>
      <c r="G48" s="5" t="s">
        <v>455</v>
      </c>
      <c r="H48" s="102"/>
      <c r="I48" s="102"/>
    </row>
    <row r="49" spans="1:9" x14ac:dyDescent="0.25">
      <c r="A49" s="2">
        <v>43556</v>
      </c>
      <c r="D49" s="144">
        <v>10</v>
      </c>
      <c r="E49" s="110">
        <f t="shared" si="0"/>
        <v>-9402.3799999999974</v>
      </c>
      <c r="F49" s="42" t="s">
        <v>130</v>
      </c>
      <c r="G49" s="5" t="s">
        <v>315</v>
      </c>
      <c r="H49" s="102"/>
      <c r="I49" s="102"/>
    </row>
    <row r="50" spans="1:9" x14ac:dyDescent="0.25">
      <c r="A50" s="2">
        <v>43556</v>
      </c>
      <c r="D50" s="144">
        <v>10</v>
      </c>
      <c r="E50" s="110">
        <f t="shared" si="0"/>
        <v>-9392.3799999999974</v>
      </c>
      <c r="F50" s="42" t="s">
        <v>130</v>
      </c>
      <c r="G50" s="5" t="s">
        <v>661</v>
      </c>
      <c r="H50" s="102"/>
      <c r="I50" s="102"/>
    </row>
    <row r="51" spans="1:9" x14ac:dyDescent="0.25">
      <c r="A51" s="2">
        <v>43556</v>
      </c>
      <c r="D51" s="144">
        <v>10</v>
      </c>
      <c r="E51" s="110">
        <f t="shared" si="0"/>
        <v>-9382.3799999999974</v>
      </c>
      <c r="F51" s="42" t="s">
        <v>130</v>
      </c>
      <c r="G51" s="5" t="s">
        <v>325</v>
      </c>
      <c r="H51" s="102"/>
      <c r="I51" s="102"/>
    </row>
    <row r="52" spans="1:9" x14ac:dyDescent="0.25">
      <c r="A52" s="2">
        <v>43578</v>
      </c>
      <c r="D52" s="148">
        <v>10</v>
      </c>
      <c r="E52" s="110">
        <f t="shared" si="0"/>
        <v>-9372.3799999999974</v>
      </c>
      <c r="F52" s="42" t="s">
        <v>130</v>
      </c>
      <c r="G52" s="5" t="s">
        <v>455</v>
      </c>
      <c r="H52" s="102"/>
      <c r="I52" s="102"/>
    </row>
    <row r="53" spans="1:9" x14ac:dyDescent="0.25">
      <c r="A53" s="2">
        <v>43585</v>
      </c>
      <c r="D53" s="148">
        <v>10</v>
      </c>
      <c r="E53" s="110">
        <f t="shared" si="0"/>
        <v>-9362.3799999999974</v>
      </c>
      <c r="F53" s="42" t="s">
        <v>130</v>
      </c>
      <c r="G53" s="5" t="s">
        <v>315</v>
      </c>
      <c r="H53" s="102"/>
      <c r="I53" s="102"/>
    </row>
    <row r="54" spans="1:9" x14ac:dyDescent="0.25">
      <c r="A54" s="2">
        <v>43587</v>
      </c>
      <c r="D54" s="148">
        <v>10</v>
      </c>
      <c r="E54" s="110">
        <f t="shared" si="0"/>
        <v>-9352.3799999999974</v>
      </c>
      <c r="F54" s="42" t="s">
        <v>130</v>
      </c>
      <c r="G54" s="5" t="s">
        <v>661</v>
      </c>
      <c r="H54" s="102"/>
      <c r="I54" s="102"/>
    </row>
    <row r="55" spans="1:9" x14ac:dyDescent="0.25">
      <c r="A55" s="2">
        <v>43587</v>
      </c>
      <c r="D55" s="144">
        <v>10</v>
      </c>
      <c r="E55" s="110">
        <f t="shared" si="0"/>
        <v>-9342.3799999999974</v>
      </c>
      <c r="F55" s="42" t="s">
        <v>130</v>
      </c>
      <c r="G55" s="5" t="s">
        <v>325</v>
      </c>
      <c r="H55" s="102"/>
      <c r="I55" s="102"/>
    </row>
    <row r="56" spans="1:9" x14ac:dyDescent="0.25">
      <c r="A56" s="2">
        <v>43606</v>
      </c>
      <c r="D56" s="144">
        <v>10</v>
      </c>
      <c r="E56" s="110">
        <f t="shared" si="0"/>
        <v>-9332.3799999999974</v>
      </c>
      <c r="F56" s="42" t="s">
        <v>130</v>
      </c>
      <c r="G56" s="5" t="s">
        <v>455</v>
      </c>
      <c r="H56" s="102"/>
      <c r="I56" s="102"/>
    </row>
    <row r="57" spans="1:9" x14ac:dyDescent="0.25">
      <c r="A57" s="2">
        <v>43616</v>
      </c>
      <c r="D57" s="144">
        <v>10</v>
      </c>
      <c r="E57" s="110">
        <f t="shared" si="0"/>
        <v>-9322.3799999999974</v>
      </c>
      <c r="F57" s="42" t="s">
        <v>130</v>
      </c>
      <c r="G57" s="5" t="s">
        <v>315</v>
      </c>
      <c r="H57" s="102"/>
      <c r="I57" s="102"/>
    </row>
    <row r="58" spans="1:9" x14ac:dyDescent="0.25">
      <c r="A58" s="2">
        <v>43619</v>
      </c>
      <c r="D58" s="144">
        <v>10</v>
      </c>
      <c r="E58" s="110">
        <f t="shared" si="0"/>
        <v>-9312.3799999999974</v>
      </c>
      <c r="F58" s="42" t="s">
        <v>130</v>
      </c>
      <c r="G58" s="5" t="s">
        <v>661</v>
      </c>
      <c r="H58" s="102"/>
      <c r="I58" s="102"/>
    </row>
    <row r="59" spans="1:9" x14ac:dyDescent="0.25">
      <c r="A59" s="2">
        <v>43619</v>
      </c>
      <c r="D59" s="144">
        <v>10</v>
      </c>
      <c r="E59" s="110">
        <f t="shared" si="0"/>
        <v>-9302.3799999999974</v>
      </c>
      <c r="F59" s="42" t="s">
        <v>130</v>
      </c>
      <c r="G59" s="5" t="s">
        <v>325</v>
      </c>
      <c r="H59" s="102"/>
      <c r="I59" s="102"/>
    </row>
    <row r="60" spans="1:9" x14ac:dyDescent="0.25">
      <c r="A60" s="2">
        <v>43637</v>
      </c>
      <c r="D60" s="144">
        <v>10</v>
      </c>
      <c r="E60" s="110">
        <f t="shared" si="0"/>
        <v>-9292.3799999999974</v>
      </c>
      <c r="F60" s="42" t="s">
        <v>130</v>
      </c>
      <c r="G60" s="5" t="s">
        <v>455</v>
      </c>
      <c r="H60" s="102"/>
      <c r="I60" s="102"/>
    </row>
    <row r="61" spans="1:9" x14ac:dyDescent="0.25">
      <c r="A61" s="2">
        <v>43647</v>
      </c>
      <c r="D61" s="144">
        <v>10</v>
      </c>
      <c r="E61" s="110">
        <f t="shared" si="0"/>
        <v>-9282.3799999999974</v>
      </c>
      <c r="F61" s="42" t="s">
        <v>130</v>
      </c>
      <c r="G61" s="5" t="s">
        <v>315</v>
      </c>
      <c r="H61" s="102"/>
      <c r="I61" s="102"/>
    </row>
    <row r="62" spans="1:9" x14ac:dyDescent="0.25">
      <c r="A62" s="2">
        <v>43647</v>
      </c>
      <c r="D62" s="144">
        <v>10</v>
      </c>
      <c r="E62" s="110">
        <f t="shared" si="0"/>
        <v>-9272.3799999999974</v>
      </c>
      <c r="F62" s="42" t="s">
        <v>130</v>
      </c>
      <c r="G62" s="5" t="s">
        <v>661</v>
      </c>
      <c r="H62" s="102"/>
      <c r="I62" s="102"/>
    </row>
    <row r="63" spans="1:9" x14ac:dyDescent="0.25">
      <c r="A63" s="2">
        <v>43647</v>
      </c>
      <c r="D63" s="144">
        <v>10</v>
      </c>
      <c r="E63" s="110">
        <f t="shared" si="0"/>
        <v>-9262.3799999999974</v>
      </c>
      <c r="F63" s="42" t="s">
        <v>130</v>
      </c>
      <c r="G63" s="5" t="s">
        <v>325</v>
      </c>
      <c r="H63" s="102"/>
      <c r="I63" s="102"/>
    </row>
    <row r="64" spans="1:9" x14ac:dyDescent="0.25">
      <c r="A64" s="2">
        <v>43668</v>
      </c>
      <c r="D64" s="148">
        <v>10</v>
      </c>
      <c r="E64" s="110">
        <f t="shared" si="0"/>
        <v>-9252.3799999999974</v>
      </c>
      <c r="F64" s="42" t="s">
        <v>130</v>
      </c>
      <c r="G64" s="5" t="s">
        <v>455</v>
      </c>
      <c r="H64" s="102"/>
      <c r="I64" s="102"/>
    </row>
    <row r="65" spans="1:9" x14ac:dyDescent="0.25">
      <c r="A65" s="2">
        <v>43677</v>
      </c>
      <c r="D65" s="148">
        <v>10</v>
      </c>
      <c r="E65" s="110">
        <f t="shared" si="0"/>
        <v>-9242.3799999999974</v>
      </c>
      <c r="F65" s="42" t="s">
        <v>130</v>
      </c>
      <c r="G65" s="5" t="s">
        <v>315</v>
      </c>
      <c r="H65" s="102"/>
      <c r="I65" s="102"/>
    </row>
    <row r="66" spans="1:9" x14ac:dyDescent="0.25">
      <c r="A66" s="2">
        <v>43678</v>
      </c>
      <c r="D66" s="148">
        <v>10</v>
      </c>
      <c r="E66" s="110">
        <f t="shared" si="0"/>
        <v>-9232.3799999999974</v>
      </c>
      <c r="F66" s="42" t="s">
        <v>130</v>
      </c>
      <c r="G66" s="5" t="s">
        <v>661</v>
      </c>
      <c r="H66" s="102"/>
      <c r="I66" s="102"/>
    </row>
    <row r="67" spans="1:9" x14ac:dyDescent="0.25">
      <c r="A67" s="2">
        <v>43678</v>
      </c>
      <c r="D67" s="148">
        <v>10</v>
      </c>
      <c r="E67" s="110">
        <f t="shared" ref="E67:E119" si="1">E66+D67</f>
        <v>-9222.3799999999974</v>
      </c>
      <c r="F67" s="42" t="s">
        <v>130</v>
      </c>
      <c r="G67" s="5" t="s">
        <v>325</v>
      </c>
      <c r="H67" s="102"/>
      <c r="I67" s="102"/>
    </row>
    <row r="68" spans="1:9" x14ac:dyDescent="0.25">
      <c r="A68" s="2">
        <v>43698</v>
      </c>
      <c r="D68" s="148">
        <v>10</v>
      </c>
      <c r="E68" s="110">
        <f t="shared" si="1"/>
        <v>-9212.3799999999974</v>
      </c>
      <c r="F68" s="42" t="s">
        <v>130</v>
      </c>
      <c r="G68" s="5" t="s">
        <v>455</v>
      </c>
      <c r="H68" s="102"/>
      <c r="I68" s="102"/>
    </row>
    <row r="69" spans="1:9" x14ac:dyDescent="0.25">
      <c r="A69" s="2">
        <v>43710</v>
      </c>
      <c r="D69" s="148">
        <v>10</v>
      </c>
      <c r="E69" s="110">
        <f t="shared" si="1"/>
        <v>-9202.3799999999974</v>
      </c>
      <c r="F69" s="42" t="s">
        <v>130</v>
      </c>
      <c r="G69" s="5" t="s">
        <v>661</v>
      </c>
      <c r="H69" s="102"/>
      <c r="I69" s="102"/>
    </row>
    <row r="70" spans="1:9" x14ac:dyDescent="0.25">
      <c r="A70" s="2">
        <v>43710</v>
      </c>
      <c r="D70" s="148">
        <v>10</v>
      </c>
      <c r="E70" s="110">
        <f t="shared" si="1"/>
        <v>-9192.3799999999974</v>
      </c>
      <c r="F70" s="42" t="s">
        <v>130</v>
      </c>
      <c r="G70" s="5" t="s">
        <v>325</v>
      </c>
      <c r="H70" s="102"/>
      <c r="I70" s="102"/>
    </row>
    <row r="71" spans="1:9" x14ac:dyDescent="0.25">
      <c r="A71" s="2">
        <v>43731</v>
      </c>
      <c r="D71" s="148">
        <v>10</v>
      </c>
      <c r="E71" s="110">
        <f t="shared" si="1"/>
        <v>-9182.3799999999974</v>
      </c>
      <c r="F71" s="42" t="s">
        <v>130</v>
      </c>
      <c r="G71" s="5" t="s">
        <v>455</v>
      </c>
      <c r="H71" s="102"/>
      <c r="I71" s="102"/>
    </row>
    <row r="72" spans="1:9" x14ac:dyDescent="0.25">
      <c r="A72" s="2">
        <v>43738</v>
      </c>
      <c r="D72" s="148">
        <v>10</v>
      </c>
      <c r="E72" s="110">
        <f t="shared" si="1"/>
        <v>-9172.3799999999974</v>
      </c>
      <c r="F72" s="42" t="s">
        <v>130</v>
      </c>
      <c r="G72" s="5" t="s">
        <v>315</v>
      </c>
      <c r="H72" s="102"/>
      <c r="I72" s="102"/>
    </row>
    <row r="73" spans="1:9" x14ac:dyDescent="0.25">
      <c r="A73" s="2">
        <v>43739</v>
      </c>
      <c r="D73" s="148">
        <v>10</v>
      </c>
      <c r="E73" s="110">
        <f t="shared" si="1"/>
        <v>-9162.3799999999974</v>
      </c>
      <c r="F73" s="42" t="s">
        <v>130</v>
      </c>
      <c r="G73" s="5" t="s">
        <v>661</v>
      </c>
      <c r="H73" s="102"/>
      <c r="I73" s="102"/>
    </row>
    <row r="74" spans="1:9" x14ac:dyDescent="0.25">
      <c r="A74" s="2">
        <v>43739</v>
      </c>
      <c r="D74" s="148">
        <v>10</v>
      </c>
      <c r="E74" s="110">
        <f t="shared" si="1"/>
        <v>-9152.3799999999974</v>
      </c>
      <c r="F74" s="42" t="s">
        <v>130</v>
      </c>
      <c r="G74" s="5" t="s">
        <v>325</v>
      </c>
      <c r="H74" s="102"/>
      <c r="I74" s="102"/>
    </row>
    <row r="75" spans="1:9" x14ac:dyDescent="0.25">
      <c r="A75" s="2">
        <v>43759</v>
      </c>
      <c r="D75" s="148">
        <v>10</v>
      </c>
      <c r="E75" s="110">
        <f t="shared" si="1"/>
        <v>-9142.3799999999974</v>
      </c>
      <c r="F75" s="42" t="s">
        <v>130</v>
      </c>
      <c r="G75" s="5" t="s">
        <v>455</v>
      </c>
    </row>
    <row r="76" spans="1:9" x14ac:dyDescent="0.25">
      <c r="A76" s="2">
        <v>43769</v>
      </c>
      <c r="D76" s="145">
        <v>10</v>
      </c>
      <c r="E76" s="110">
        <f t="shared" si="1"/>
        <v>-9132.3799999999974</v>
      </c>
      <c r="F76" s="42" t="s">
        <v>130</v>
      </c>
      <c r="G76" s="5" t="s">
        <v>315</v>
      </c>
    </row>
    <row r="77" spans="1:9" x14ac:dyDescent="0.25">
      <c r="A77" s="2">
        <v>43770</v>
      </c>
      <c r="D77" s="145">
        <v>10</v>
      </c>
      <c r="E77" s="110">
        <f t="shared" si="1"/>
        <v>-9122.3799999999974</v>
      </c>
      <c r="F77" s="42" t="s">
        <v>130</v>
      </c>
      <c r="G77" s="5" t="s">
        <v>661</v>
      </c>
    </row>
    <row r="78" spans="1:9" x14ac:dyDescent="0.25">
      <c r="A78" s="2">
        <v>43770</v>
      </c>
      <c r="D78" s="145">
        <v>10</v>
      </c>
      <c r="E78" s="110">
        <f t="shared" si="1"/>
        <v>-9112.3799999999974</v>
      </c>
      <c r="F78" s="42" t="s">
        <v>130</v>
      </c>
      <c r="G78" s="5" t="s">
        <v>325</v>
      </c>
    </row>
    <row r="79" spans="1:9" x14ac:dyDescent="0.25">
      <c r="A79" s="2">
        <v>43790</v>
      </c>
      <c r="D79" s="148">
        <v>10</v>
      </c>
      <c r="E79" s="110">
        <f t="shared" si="1"/>
        <v>-9102.3799999999974</v>
      </c>
      <c r="F79" s="42" t="s">
        <v>130</v>
      </c>
      <c r="G79" s="5" t="s">
        <v>455</v>
      </c>
    </row>
    <row r="80" spans="1:9" x14ac:dyDescent="0.25">
      <c r="A80" s="2">
        <v>43801</v>
      </c>
      <c r="D80" s="148">
        <v>10</v>
      </c>
      <c r="E80" s="110">
        <f t="shared" si="1"/>
        <v>-9092.3799999999974</v>
      </c>
      <c r="F80" s="42" t="s">
        <v>130</v>
      </c>
      <c r="G80" s="5" t="s">
        <v>315</v>
      </c>
    </row>
    <row r="81" spans="1:9" x14ac:dyDescent="0.25">
      <c r="A81" s="2">
        <v>43801</v>
      </c>
      <c r="D81" s="148">
        <v>10</v>
      </c>
      <c r="E81" s="110">
        <f t="shared" si="1"/>
        <v>-9082.3799999999974</v>
      </c>
      <c r="F81" s="42" t="s">
        <v>130</v>
      </c>
      <c r="G81" s="5" t="s">
        <v>661</v>
      </c>
    </row>
    <row r="82" spans="1:9" x14ac:dyDescent="0.25">
      <c r="A82" s="2">
        <v>43801</v>
      </c>
      <c r="D82" s="148">
        <v>10</v>
      </c>
      <c r="E82" s="110">
        <f t="shared" si="1"/>
        <v>-9072.3799999999974</v>
      </c>
      <c r="F82" s="42" t="s">
        <v>130</v>
      </c>
      <c r="G82" s="5" t="s">
        <v>325</v>
      </c>
      <c r="H82" s="102"/>
      <c r="I82" s="102"/>
    </row>
    <row r="83" spans="1:9" x14ac:dyDescent="0.25">
      <c r="A83" s="2">
        <v>43822</v>
      </c>
      <c r="D83" s="148">
        <v>10</v>
      </c>
      <c r="E83" s="110">
        <f t="shared" si="1"/>
        <v>-9062.3799999999974</v>
      </c>
      <c r="F83" s="42" t="s">
        <v>130</v>
      </c>
      <c r="G83" s="5" t="s">
        <v>455</v>
      </c>
      <c r="H83" s="102"/>
      <c r="I83" s="102"/>
    </row>
    <row r="84" spans="1:9" x14ac:dyDescent="0.25">
      <c r="A84" s="2">
        <v>43830</v>
      </c>
      <c r="D84" s="148">
        <v>10</v>
      </c>
      <c r="E84" s="110">
        <f t="shared" si="1"/>
        <v>-9052.3799999999974</v>
      </c>
      <c r="F84" s="42" t="s">
        <v>130</v>
      </c>
      <c r="G84" s="5" t="s">
        <v>315</v>
      </c>
      <c r="H84" s="102"/>
      <c r="I84" s="102"/>
    </row>
    <row r="85" spans="1:9" x14ac:dyDescent="0.25">
      <c r="A85" s="2">
        <v>76582</v>
      </c>
      <c r="D85" s="148">
        <v>10</v>
      </c>
      <c r="E85" s="110">
        <f t="shared" si="1"/>
        <v>-9042.3799999999974</v>
      </c>
      <c r="F85" s="42" t="s">
        <v>130</v>
      </c>
      <c r="G85" s="5" t="s">
        <v>315</v>
      </c>
      <c r="H85" s="102"/>
      <c r="I85" s="102"/>
    </row>
    <row r="86" spans="1:9" x14ac:dyDescent="0.25">
      <c r="A86" s="2">
        <v>43497</v>
      </c>
      <c r="D86" s="145">
        <v>15</v>
      </c>
      <c r="E86" s="110">
        <f t="shared" si="1"/>
        <v>-9027.3799999999974</v>
      </c>
      <c r="F86" s="42" t="s">
        <v>130</v>
      </c>
      <c r="G86" s="5" t="s">
        <v>362</v>
      </c>
      <c r="H86" s="102"/>
      <c r="I86" s="102"/>
    </row>
    <row r="87" spans="1:9" x14ac:dyDescent="0.25">
      <c r="A87" s="2">
        <v>43521</v>
      </c>
      <c r="D87" s="145">
        <v>15</v>
      </c>
      <c r="E87" s="110">
        <f t="shared" si="1"/>
        <v>-9012.3799999999974</v>
      </c>
      <c r="F87" s="42" t="s">
        <v>130</v>
      </c>
      <c r="G87" s="5" t="s">
        <v>362</v>
      </c>
      <c r="H87" s="102"/>
      <c r="I87" s="102"/>
    </row>
    <row r="88" spans="1:9" x14ac:dyDescent="0.25">
      <c r="A88" s="2">
        <v>43550</v>
      </c>
      <c r="D88" s="144">
        <v>15</v>
      </c>
      <c r="E88" s="110">
        <f t="shared" si="1"/>
        <v>-8997.3799999999974</v>
      </c>
      <c r="F88" s="42" t="s">
        <v>130</v>
      </c>
      <c r="G88" s="5" t="s">
        <v>362</v>
      </c>
      <c r="H88" s="102"/>
      <c r="I88" s="102"/>
    </row>
    <row r="89" spans="1:9" x14ac:dyDescent="0.25">
      <c r="A89" s="2">
        <v>43589</v>
      </c>
      <c r="D89" s="144">
        <v>15</v>
      </c>
      <c r="E89" s="110">
        <f t="shared" si="1"/>
        <v>-8982.3799999999974</v>
      </c>
      <c r="F89" s="42" t="s">
        <v>130</v>
      </c>
      <c r="G89" s="5" t="s">
        <v>362</v>
      </c>
      <c r="H89" s="102"/>
      <c r="I89" s="102"/>
    </row>
    <row r="90" spans="1:9" x14ac:dyDescent="0.25">
      <c r="A90" s="2">
        <v>43619</v>
      </c>
      <c r="D90" s="144">
        <v>15</v>
      </c>
      <c r="E90" s="110">
        <f t="shared" si="1"/>
        <v>-8967.3799999999974</v>
      </c>
      <c r="F90" s="42" t="s">
        <v>130</v>
      </c>
      <c r="G90" s="5" t="s">
        <v>362</v>
      </c>
      <c r="H90" s="102"/>
      <c r="I90" s="102"/>
    </row>
    <row r="91" spans="1:9" x14ac:dyDescent="0.25">
      <c r="A91" s="2">
        <v>43663</v>
      </c>
      <c r="D91" s="144">
        <v>15</v>
      </c>
      <c r="E91" s="110">
        <f t="shared" si="1"/>
        <v>-8952.3799999999974</v>
      </c>
      <c r="F91" s="42" t="s">
        <v>130</v>
      </c>
      <c r="G91" s="5" t="s">
        <v>362</v>
      </c>
      <c r="H91" s="102"/>
      <c r="I91" s="102"/>
    </row>
    <row r="92" spans="1:9" x14ac:dyDescent="0.25">
      <c r="A92" s="2">
        <v>43663</v>
      </c>
      <c r="D92" s="144">
        <v>15</v>
      </c>
      <c r="E92" s="110">
        <f t="shared" si="1"/>
        <v>-8937.3799999999974</v>
      </c>
      <c r="F92" s="42" t="s">
        <v>130</v>
      </c>
      <c r="G92" s="5" t="s">
        <v>362</v>
      </c>
      <c r="H92" s="102"/>
      <c r="I92" s="102"/>
    </row>
    <row r="93" spans="1:9" x14ac:dyDescent="0.25">
      <c r="A93" s="2">
        <v>43708</v>
      </c>
      <c r="D93" s="148">
        <v>15</v>
      </c>
      <c r="E93" s="110">
        <f t="shared" si="1"/>
        <v>-8922.3799999999974</v>
      </c>
      <c r="F93" s="42" t="s">
        <v>130</v>
      </c>
      <c r="G93" s="5" t="s">
        <v>362</v>
      </c>
      <c r="H93" s="102"/>
      <c r="I93" s="102"/>
    </row>
    <row r="94" spans="1:9" x14ac:dyDescent="0.25">
      <c r="A94" s="2">
        <v>43732</v>
      </c>
      <c r="D94" s="148">
        <v>15</v>
      </c>
      <c r="E94" s="110">
        <f t="shared" si="1"/>
        <v>-8907.3799999999974</v>
      </c>
      <c r="F94" s="42" t="s">
        <v>130</v>
      </c>
      <c r="G94" s="5" t="s">
        <v>362</v>
      </c>
      <c r="H94" s="102"/>
      <c r="I94" s="102"/>
    </row>
    <row r="95" spans="1:9" x14ac:dyDescent="0.25">
      <c r="A95" s="2">
        <v>43765</v>
      </c>
      <c r="D95" s="145">
        <v>15</v>
      </c>
      <c r="E95" s="110">
        <f t="shared" si="1"/>
        <v>-8892.3799999999974</v>
      </c>
      <c r="F95" s="42" t="s">
        <v>130</v>
      </c>
      <c r="G95" s="5" t="s">
        <v>362</v>
      </c>
    </row>
    <row r="96" spans="1:9" x14ac:dyDescent="0.25">
      <c r="A96" s="2">
        <v>43796</v>
      </c>
      <c r="D96" s="148">
        <v>15</v>
      </c>
      <c r="E96" s="110">
        <f t="shared" si="1"/>
        <v>-8877.3799999999974</v>
      </c>
      <c r="F96" s="42" t="s">
        <v>130</v>
      </c>
      <c r="G96" s="5" t="s">
        <v>362</v>
      </c>
    </row>
    <row r="97" spans="1:9" x14ac:dyDescent="0.25">
      <c r="A97" s="2">
        <v>43479</v>
      </c>
      <c r="D97" s="145">
        <v>25</v>
      </c>
      <c r="E97" s="110">
        <f t="shared" si="1"/>
        <v>-8852.3799999999974</v>
      </c>
      <c r="F97" s="42" t="s">
        <v>130</v>
      </c>
      <c r="G97" s="5" t="s">
        <v>939</v>
      </c>
      <c r="H97" s="102"/>
      <c r="I97" s="102"/>
    </row>
    <row r="98" spans="1:9" x14ac:dyDescent="0.25">
      <c r="A98" s="2">
        <v>43585</v>
      </c>
      <c r="D98" s="148">
        <v>25</v>
      </c>
      <c r="E98" s="110">
        <f t="shared" si="1"/>
        <v>-8827.3799999999974</v>
      </c>
      <c r="F98" s="42" t="s">
        <v>130</v>
      </c>
      <c r="G98" s="5" t="s">
        <v>949</v>
      </c>
      <c r="H98" s="102"/>
      <c r="I98" s="102"/>
    </row>
    <row r="99" spans="1:9" x14ac:dyDescent="0.25">
      <c r="A99" s="2">
        <v>43823</v>
      </c>
      <c r="D99" s="148">
        <v>50</v>
      </c>
      <c r="E99" s="110">
        <f t="shared" si="1"/>
        <v>-8777.3799999999974</v>
      </c>
      <c r="F99" s="42" t="s">
        <v>130</v>
      </c>
      <c r="G99" s="5" t="s">
        <v>983</v>
      </c>
      <c r="H99" s="102"/>
      <c r="I99" s="102"/>
    </row>
    <row r="100" spans="1:9" x14ac:dyDescent="0.25">
      <c r="A100" s="2">
        <v>43481</v>
      </c>
      <c r="D100" s="145">
        <v>100</v>
      </c>
      <c r="E100" s="110">
        <f t="shared" si="1"/>
        <v>-8677.3799999999974</v>
      </c>
      <c r="F100" s="42" t="s">
        <v>130</v>
      </c>
      <c r="G100" s="5" t="s">
        <v>940</v>
      </c>
      <c r="H100" s="102"/>
      <c r="I100" s="102"/>
    </row>
    <row r="101" spans="1:9" x14ac:dyDescent="0.25">
      <c r="A101" s="2">
        <v>43666</v>
      </c>
      <c r="D101" s="148">
        <v>100</v>
      </c>
      <c r="E101" s="110">
        <f t="shared" si="1"/>
        <v>-8577.3799999999974</v>
      </c>
      <c r="F101" s="42" t="s">
        <v>130</v>
      </c>
      <c r="G101" s="5" t="s">
        <v>958</v>
      </c>
      <c r="H101" s="102"/>
      <c r="I101" s="102"/>
    </row>
    <row r="102" spans="1:9" x14ac:dyDescent="0.25">
      <c r="A102" s="2">
        <v>43811</v>
      </c>
      <c r="D102" s="148">
        <v>100</v>
      </c>
      <c r="E102" s="110">
        <f t="shared" si="1"/>
        <v>-8477.3799999999974</v>
      </c>
      <c r="F102" s="42" t="s">
        <v>130</v>
      </c>
      <c r="G102" s="5" t="s">
        <v>979</v>
      </c>
      <c r="H102" s="102"/>
      <c r="I102" s="102"/>
    </row>
    <row r="103" spans="1:9" x14ac:dyDescent="0.25">
      <c r="A103" s="2">
        <v>43786</v>
      </c>
      <c r="D103" s="145">
        <v>120</v>
      </c>
      <c r="E103" s="110">
        <f t="shared" si="1"/>
        <v>-8357.3799999999974</v>
      </c>
      <c r="F103" s="42" t="s">
        <v>130</v>
      </c>
      <c r="G103" s="5" t="s">
        <v>977</v>
      </c>
    </row>
    <row r="104" spans="1:9" x14ac:dyDescent="0.25">
      <c r="A104" s="2">
        <v>43467</v>
      </c>
      <c r="D104" s="145">
        <v>125</v>
      </c>
      <c r="E104" s="110">
        <f t="shared" si="1"/>
        <v>-8232.3799999999974</v>
      </c>
      <c r="F104" s="42" t="s">
        <v>130</v>
      </c>
      <c r="G104" s="5" t="s">
        <v>938</v>
      </c>
      <c r="H104" s="102"/>
      <c r="I104" s="102"/>
    </row>
    <row r="105" spans="1:9" x14ac:dyDescent="0.25">
      <c r="A105" s="2">
        <v>43827</v>
      </c>
      <c r="D105" s="148">
        <v>125</v>
      </c>
      <c r="E105" s="110">
        <f t="shared" si="1"/>
        <v>-8107.3799999999974</v>
      </c>
      <c r="F105" s="42" t="s">
        <v>130</v>
      </c>
      <c r="G105" s="5" t="s">
        <v>986</v>
      </c>
      <c r="H105" s="102"/>
      <c r="I105" s="102"/>
    </row>
    <row r="106" spans="1:9" x14ac:dyDescent="0.25">
      <c r="A106" s="2">
        <v>43701</v>
      </c>
      <c r="D106" s="148">
        <v>200</v>
      </c>
      <c r="E106" s="110">
        <f t="shared" si="1"/>
        <v>-7907.3799999999974</v>
      </c>
      <c r="F106" s="42" t="s">
        <v>130</v>
      </c>
      <c r="G106" s="5" t="s">
        <v>960</v>
      </c>
      <c r="H106" s="102"/>
      <c r="I106" s="102"/>
    </row>
    <row r="107" spans="1:9" x14ac:dyDescent="0.25">
      <c r="A107" s="2">
        <v>43627</v>
      </c>
      <c r="D107" s="144">
        <v>290.5</v>
      </c>
      <c r="E107" s="110">
        <f t="shared" si="1"/>
        <v>-7616.8799999999974</v>
      </c>
      <c r="F107" s="42" t="s">
        <v>130</v>
      </c>
      <c r="G107" s="5" t="s">
        <v>956</v>
      </c>
      <c r="H107" s="102"/>
      <c r="I107" s="102"/>
    </row>
    <row r="108" spans="1:9" x14ac:dyDescent="0.25">
      <c r="A108" s="2">
        <v>43773</v>
      </c>
      <c r="D108" s="145">
        <v>365</v>
      </c>
      <c r="E108" s="110">
        <f t="shared" si="1"/>
        <v>-7251.8799999999974</v>
      </c>
      <c r="F108" s="42" t="s">
        <v>130</v>
      </c>
      <c r="G108" s="5" t="s">
        <v>976</v>
      </c>
    </row>
    <row r="109" spans="1:9" x14ac:dyDescent="0.25">
      <c r="A109" s="2">
        <v>43542</v>
      </c>
      <c r="D109" s="144">
        <v>500</v>
      </c>
      <c r="E109" s="110">
        <f t="shared" si="1"/>
        <v>-6751.8799999999974</v>
      </c>
      <c r="F109" s="42" t="s">
        <v>130</v>
      </c>
      <c r="G109" s="5" t="s">
        <v>180</v>
      </c>
      <c r="H109" s="102"/>
      <c r="I109" s="102"/>
    </row>
    <row r="110" spans="1:9" x14ac:dyDescent="0.25">
      <c r="A110" s="2">
        <v>43675</v>
      </c>
      <c r="D110" s="148">
        <v>500</v>
      </c>
      <c r="E110" s="110">
        <f t="shared" si="1"/>
        <v>-6251.8799999999974</v>
      </c>
      <c r="F110" s="42" t="s">
        <v>130</v>
      </c>
      <c r="G110" s="5" t="s">
        <v>733</v>
      </c>
      <c r="H110" s="102"/>
      <c r="I110" s="102"/>
    </row>
    <row r="111" spans="1:9" x14ac:dyDescent="0.25">
      <c r="A111" s="2">
        <v>43768</v>
      </c>
      <c r="D111" s="145">
        <v>500</v>
      </c>
      <c r="E111" s="110">
        <f t="shared" si="1"/>
        <v>-5751.8799999999974</v>
      </c>
      <c r="F111" s="42" t="s">
        <v>130</v>
      </c>
      <c r="G111" s="5" t="s">
        <v>975</v>
      </c>
    </row>
    <row r="112" spans="1:9" x14ac:dyDescent="0.25">
      <c r="A112" s="2">
        <v>43592</v>
      </c>
      <c r="D112" s="144">
        <v>575</v>
      </c>
      <c r="E112" s="110">
        <f t="shared" si="1"/>
        <v>-5176.8799999999974</v>
      </c>
      <c r="F112" s="42" t="s">
        <v>130</v>
      </c>
      <c r="G112" s="5" t="s">
        <v>950</v>
      </c>
      <c r="H112" s="102"/>
      <c r="I112" s="102"/>
    </row>
    <row r="113" spans="1:12" x14ac:dyDescent="0.25">
      <c r="A113" s="2">
        <v>43791</v>
      </c>
      <c r="D113" s="148">
        <v>700</v>
      </c>
      <c r="E113" s="110">
        <f t="shared" si="1"/>
        <v>-4476.8799999999974</v>
      </c>
      <c r="F113" s="42" t="s">
        <v>130</v>
      </c>
      <c r="G113" s="5" t="s">
        <v>978</v>
      </c>
    </row>
    <row r="114" spans="1:12" x14ac:dyDescent="0.25">
      <c r="A114" s="2">
        <v>43750</v>
      </c>
      <c r="D114" s="148">
        <v>702.55</v>
      </c>
      <c r="E114" s="110">
        <f t="shared" si="1"/>
        <v>-3774.3299999999972</v>
      </c>
      <c r="F114" s="42" t="s">
        <v>130</v>
      </c>
      <c r="G114" s="5" t="s">
        <v>972</v>
      </c>
    </row>
    <row r="115" spans="1:12" x14ac:dyDescent="0.25">
      <c r="A115" s="2">
        <v>43829</v>
      </c>
      <c r="D115" s="148">
        <v>1000</v>
      </c>
      <c r="E115" s="110">
        <f t="shared" si="1"/>
        <v>-2774.3299999999972</v>
      </c>
      <c r="F115" s="42" t="s">
        <v>130</v>
      </c>
      <c r="G115" s="5" t="s">
        <v>937</v>
      </c>
      <c r="H115" s="102"/>
      <c r="I115" s="102"/>
    </row>
    <row r="116" spans="1:12" x14ac:dyDescent="0.25">
      <c r="A116" s="2">
        <v>43722</v>
      </c>
      <c r="D116" s="148">
        <v>1559.95</v>
      </c>
      <c r="E116" s="110">
        <f t="shared" si="1"/>
        <v>-1214.3799999999972</v>
      </c>
      <c r="F116" s="42" t="s">
        <v>130</v>
      </c>
      <c r="G116" s="5" t="s">
        <v>966</v>
      </c>
      <c r="H116" s="102"/>
      <c r="I116" s="102"/>
    </row>
    <row r="117" spans="1:12" x14ac:dyDescent="0.25">
      <c r="A117" s="2">
        <v>43595</v>
      </c>
      <c r="D117" s="144">
        <v>5000</v>
      </c>
      <c r="E117" s="110">
        <f t="shared" si="1"/>
        <v>3785.6200000000026</v>
      </c>
      <c r="F117" s="42" t="s">
        <v>130</v>
      </c>
      <c r="G117" s="5" t="s">
        <v>951</v>
      </c>
      <c r="H117" s="102"/>
      <c r="I117" s="102"/>
    </row>
    <row r="118" spans="1:12" x14ac:dyDescent="0.25">
      <c r="A118" s="2">
        <v>43634</v>
      </c>
      <c r="D118" s="144">
        <v>6000</v>
      </c>
      <c r="E118" s="110">
        <f t="shared" si="1"/>
        <v>9785.6200000000026</v>
      </c>
      <c r="F118" s="42" t="s">
        <v>130</v>
      </c>
      <c r="G118" s="5" t="s">
        <v>957</v>
      </c>
      <c r="H118" s="102"/>
      <c r="I118" s="102"/>
      <c r="K118" s="146"/>
      <c r="L118" s="146">
        <f>SUM(D36:D119)</f>
        <v>26338.54</v>
      </c>
    </row>
    <row r="119" spans="1:12" x14ac:dyDescent="0.25">
      <c r="A119" s="2">
        <v>43556</v>
      </c>
      <c r="D119" s="144">
        <v>6692.54</v>
      </c>
      <c r="E119" s="110">
        <f t="shared" si="1"/>
        <v>16478.160000000003</v>
      </c>
      <c r="F119" s="42" t="s">
        <v>130</v>
      </c>
      <c r="G119" s="5" t="s">
        <v>348</v>
      </c>
      <c r="H119" s="102"/>
      <c r="I119" s="102"/>
    </row>
    <row r="120" spans="1:12" x14ac:dyDescent="0.25">
      <c r="K120" s="146">
        <f>L118+K34</f>
        <v>1709.0299999999988</v>
      </c>
    </row>
  </sheetData>
  <sortState xmlns:xlrd2="http://schemas.microsoft.com/office/spreadsheetml/2017/richdata2" ref="A2:J130">
    <sortCondition ref="F2:F130"/>
    <sortCondition ref="D2:D130"/>
    <sortCondition ref="A2:A130"/>
    <sortCondition ref="G2:G1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18"/>
  <sheetViews>
    <sheetView workbookViewId="0">
      <pane ySplit="1" topLeftCell="A1972" activePane="bottomLeft" state="frozen"/>
      <selection pane="bottomLeft" activeCell="I2088" sqref="A1981:I2088"/>
    </sheetView>
  </sheetViews>
  <sheetFormatPr defaultRowHeight="12.5" x14ac:dyDescent="0.25"/>
  <cols>
    <col min="1" max="1" width="10.26953125" style="102" customWidth="1"/>
    <col min="2" max="2" width="6.453125" style="102" customWidth="1"/>
    <col min="3" max="3" width="6.26953125" style="102" customWidth="1"/>
    <col min="4" max="4" width="11.26953125" style="129" bestFit="1" customWidth="1"/>
    <col min="5" max="6" width="10.7265625" style="103" customWidth="1"/>
    <col min="7" max="16384" width="8.7265625" style="102"/>
  </cols>
  <sheetData>
    <row r="1" spans="1:10" x14ac:dyDescent="0.25">
      <c r="A1" s="102" t="s">
        <v>58</v>
      </c>
      <c r="B1" s="102" t="s">
        <v>59</v>
      </c>
      <c r="C1" s="102" t="s">
        <v>60</v>
      </c>
      <c r="D1" s="129" t="s">
        <v>61</v>
      </c>
      <c r="E1" s="104"/>
      <c r="G1" s="102" t="s">
        <v>62</v>
      </c>
    </row>
    <row r="2" spans="1:10" x14ac:dyDescent="0.25">
      <c r="A2" s="105">
        <v>38672</v>
      </c>
      <c r="B2" s="102">
        <v>1</v>
      </c>
      <c r="C2" s="102">
        <v>1</v>
      </c>
      <c r="D2" s="130">
        <v>2277.2199999999998</v>
      </c>
      <c r="E2" s="106">
        <f>+D2</f>
        <v>2277.2199999999998</v>
      </c>
      <c r="F2" s="106" t="s">
        <v>128</v>
      </c>
      <c r="G2" s="102" t="s">
        <v>24</v>
      </c>
    </row>
    <row r="3" spans="1:10" x14ac:dyDescent="0.25">
      <c r="A3" s="107">
        <v>38680</v>
      </c>
      <c r="B3" s="108">
        <v>1</v>
      </c>
      <c r="C3" s="108">
        <v>1</v>
      </c>
      <c r="D3" s="131">
        <v>-52.36</v>
      </c>
      <c r="E3" s="110">
        <f>+E2+D3</f>
        <v>2224.8599999999997</v>
      </c>
      <c r="F3" s="110" t="s">
        <v>129</v>
      </c>
      <c r="G3" s="108" t="s">
        <v>48</v>
      </c>
      <c r="H3" s="108"/>
    </row>
    <row r="4" spans="1:10" x14ac:dyDescent="0.25">
      <c r="A4" s="107">
        <v>38684</v>
      </c>
      <c r="B4" s="108">
        <v>1</v>
      </c>
      <c r="C4" s="108">
        <v>1</v>
      </c>
      <c r="D4" s="131">
        <v>-24.18</v>
      </c>
      <c r="E4" s="110">
        <f t="shared" ref="E4:E11" si="0">+E3+D4</f>
        <v>2200.6799999999998</v>
      </c>
      <c r="F4" s="110" t="s">
        <v>129</v>
      </c>
      <c r="G4" s="108" t="s">
        <v>49</v>
      </c>
      <c r="H4" s="108"/>
    </row>
    <row r="5" spans="1:10" x14ac:dyDescent="0.25">
      <c r="A5" s="105">
        <v>38685</v>
      </c>
      <c r="B5" s="102">
        <v>1</v>
      </c>
      <c r="C5" s="102">
        <v>1</v>
      </c>
      <c r="D5" s="130">
        <v>55</v>
      </c>
      <c r="E5" s="110">
        <f t="shared" si="0"/>
        <v>2255.6799999999998</v>
      </c>
      <c r="F5" s="110" t="s">
        <v>130</v>
      </c>
      <c r="G5" s="102" t="s">
        <v>65</v>
      </c>
    </row>
    <row r="6" spans="1:10" x14ac:dyDescent="0.25">
      <c r="A6" s="105">
        <v>38698</v>
      </c>
      <c r="B6" s="102">
        <v>2</v>
      </c>
      <c r="C6" s="102">
        <v>2</v>
      </c>
      <c r="D6" s="130">
        <f>100+20+10+10</f>
        <v>140</v>
      </c>
      <c r="E6" s="110">
        <f t="shared" si="0"/>
        <v>2395.6799999999998</v>
      </c>
      <c r="F6" s="110" t="s">
        <v>130</v>
      </c>
      <c r="G6" s="102" t="s">
        <v>66</v>
      </c>
      <c r="J6" s="102" t="s">
        <v>26</v>
      </c>
    </row>
    <row r="7" spans="1:10" x14ac:dyDescent="0.25">
      <c r="A7" s="105">
        <v>38698</v>
      </c>
      <c r="B7" s="102">
        <v>2</v>
      </c>
      <c r="C7" s="102">
        <v>2</v>
      </c>
      <c r="D7" s="130">
        <v>40</v>
      </c>
      <c r="E7" s="110">
        <f t="shared" si="0"/>
        <v>2435.6799999999998</v>
      </c>
      <c r="F7" s="110" t="s">
        <v>130</v>
      </c>
      <c r="G7" s="102" t="s">
        <v>67</v>
      </c>
      <c r="J7" s="102" t="s">
        <v>6</v>
      </c>
    </row>
    <row r="8" spans="1:10" x14ac:dyDescent="0.25">
      <c r="A8" s="105">
        <v>38706</v>
      </c>
      <c r="B8" s="102">
        <v>1</v>
      </c>
      <c r="C8" s="102">
        <v>2</v>
      </c>
      <c r="D8" s="130">
        <v>50</v>
      </c>
      <c r="E8" s="110">
        <f t="shared" si="0"/>
        <v>2485.6799999999998</v>
      </c>
      <c r="F8" s="110" t="s">
        <v>130</v>
      </c>
      <c r="G8" s="102" t="s">
        <v>68</v>
      </c>
    </row>
    <row r="9" spans="1:10" x14ac:dyDescent="0.25">
      <c r="A9" s="105">
        <v>38708</v>
      </c>
      <c r="B9" s="102">
        <v>1</v>
      </c>
      <c r="C9" s="102">
        <v>2</v>
      </c>
      <c r="D9" s="130">
        <v>200</v>
      </c>
      <c r="E9" s="110">
        <f t="shared" si="0"/>
        <v>2685.68</v>
      </c>
      <c r="F9" s="110" t="s">
        <v>130</v>
      </c>
      <c r="G9" s="102" t="s">
        <v>69</v>
      </c>
    </row>
    <row r="10" spans="1:10" x14ac:dyDescent="0.25">
      <c r="A10" s="105">
        <v>38713</v>
      </c>
      <c r="B10" s="102">
        <v>1</v>
      </c>
      <c r="C10" s="102">
        <v>2</v>
      </c>
      <c r="D10" s="130">
        <v>293.33999999999997</v>
      </c>
      <c r="E10" s="110">
        <f t="shared" si="0"/>
        <v>2979.02</v>
      </c>
      <c r="F10" s="110" t="s">
        <v>130</v>
      </c>
      <c r="G10" s="102" t="s">
        <v>27</v>
      </c>
    </row>
    <row r="11" spans="1:10" x14ac:dyDescent="0.25">
      <c r="A11" s="105">
        <v>38714</v>
      </c>
      <c r="B11" s="102">
        <v>1</v>
      </c>
      <c r="C11" s="102">
        <v>2</v>
      </c>
      <c r="D11" s="130">
        <v>10</v>
      </c>
      <c r="E11" s="110">
        <f t="shared" si="0"/>
        <v>2989.02</v>
      </c>
      <c r="F11" s="110" t="s">
        <v>130</v>
      </c>
      <c r="G11" s="102" t="s">
        <v>70</v>
      </c>
    </row>
    <row r="12" spans="1:10" ht="5.25" customHeight="1" x14ac:dyDescent="0.25">
      <c r="A12" s="105"/>
      <c r="D12" s="130"/>
      <c r="E12" s="109"/>
      <c r="F12" s="109"/>
    </row>
    <row r="13" spans="1:10" ht="13" thickBot="1" x14ac:dyDescent="0.3">
      <c r="A13" s="105"/>
      <c r="D13" s="132">
        <f>SUM(D2:D12)</f>
        <v>2989.02</v>
      </c>
      <c r="E13" s="109"/>
      <c r="F13" s="109"/>
    </row>
    <row r="14" spans="1:10" ht="13" thickTop="1" x14ac:dyDescent="0.25">
      <c r="D14" s="133"/>
      <c r="E14" s="102"/>
      <c r="F14" s="102"/>
    </row>
    <row r="15" spans="1:10" x14ac:dyDescent="0.25">
      <c r="A15" s="105"/>
      <c r="D15" s="130">
        <v>2989.02</v>
      </c>
      <c r="E15" s="110">
        <f>+D15</f>
        <v>2989.02</v>
      </c>
      <c r="F15" s="110"/>
    </row>
    <row r="16" spans="1:10" x14ac:dyDescent="0.25">
      <c r="A16" s="105">
        <v>38719</v>
      </c>
      <c r="B16" s="102">
        <v>5</v>
      </c>
      <c r="C16" s="102">
        <v>1</v>
      </c>
      <c r="D16" s="130">
        <v>25</v>
      </c>
      <c r="E16" s="110">
        <f>+E15+D16</f>
        <v>3014.02</v>
      </c>
      <c r="F16" s="110" t="s">
        <v>130</v>
      </c>
      <c r="G16" s="102" t="s">
        <v>112</v>
      </c>
    </row>
    <row r="17" spans="1:8" x14ac:dyDescent="0.25">
      <c r="A17" s="105">
        <v>38720</v>
      </c>
      <c r="B17" s="102">
        <v>4</v>
      </c>
      <c r="C17" s="102">
        <v>1</v>
      </c>
      <c r="D17" s="130">
        <v>50</v>
      </c>
      <c r="E17" s="110">
        <f t="shared" ref="E17:E80" si="1">+E16+D17</f>
        <v>3064.02</v>
      </c>
      <c r="F17" s="110" t="s">
        <v>130</v>
      </c>
      <c r="G17" s="102" t="s">
        <v>73</v>
      </c>
    </row>
    <row r="18" spans="1:8" x14ac:dyDescent="0.25">
      <c r="A18" s="105">
        <v>38720</v>
      </c>
      <c r="B18" s="102">
        <v>4</v>
      </c>
      <c r="C18" s="102">
        <v>1</v>
      </c>
      <c r="D18" s="130">
        <v>50</v>
      </c>
      <c r="E18" s="110">
        <f t="shared" si="1"/>
        <v>3114.02</v>
      </c>
      <c r="F18" s="110" t="s">
        <v>130</v>
      </c>
      <c r="G18" s="102" t="s">
        <v>74</v>
      </c>
    </row>
    <row r="19" spans="1:8" x14ac:dyDescent="0.25">
      <c r="A19" s="105">
        <v>38720</v>
      </c>
      <c r="B19" s="102">
        <v>5</v>
      </c>
      <c r="C19" s="102">
        <v>1</v>
      </c>
      <c r="D19" s="130">
        <v>20</v>
      </c>
      <c r="E19" s="110">
        <f t="shared" si="1"/>
        <v>3134.02</v>
      </c>
      <c r="F19" s="110" t="s">
        <v>130</v>
      </c>
      <c r="G19" s="102" t="s">
        <v>72</v>
      </c>
    </row>
    <row r="20" spans="1:8" x14ac:dyDescent="0.25">
      <c r="A20" s="107">
        <v>38722</v>
      </c>
      <c r="B20" s="108">
        <v>4</v>
      </c>
      <c r="C20" s="108">
        <v>1</v>
      </c>
      <c r="D20" s="131">
        <v>-2.5</v>
      </c>
      <c r="E20" s="110">
        <f t="shared" si="1"/>
        <v>3131.52</v>
      </c>
      <c r="F20" s="110" t="s">
        <v>129</v>
      </c>
      <c r="G20" s="108" t="s">
        <v>17</v>
      </c>
      <c r="H20" s="108"/>
    </row>
    <row r="21" spans="1:8" x14ac:dyDescent="0.25">
      <c r="A21" s="105">
        <v>38723</v>
      </c>
      <c r="B21" s="102">
        <v>4</v>
      </c>
      <c r="C21" s="102">
        <v>1</v>
      </c>
      <c r="D21" s="130">
        <v>100</v>
      </c>
      <c r="E21" s="110">
        <f t="shared" si="1"/>
        <v>3231.52</v>
      </c>
      <c r="F21" s="110" t="s">
        <v>130</v>
      </c>
      <c r="G21" s="102" t="s">
        <v>75</v>
      </c>
    </row>
    <row r="22" spans="1:8" x14ac:dyDescent="0.25">
      <c r="A22" s="105">
        <v>38723</v>
      </c>
      <c r="B22" s="102">
        <v>4</v>
      </c>
      <c r="C22" s="102">
        <v>1</v>
      </c>
      <c r="D22" s="130">
        <v>25</v>
      </c>
      <c r="E22" s="110">
        <f t="shared" si="1"/>
        <v>3256.52</v>
      </c>
      <c r="F22" s="110" t="s">
        <v>130</v>
      </c>
      <c r="G22" s="102" t="s">
        <v>76</v>
      </c>
    </row>
    <row r="23" spans="1:8" x14ac:dyDescent="0.25">
      <c r="A23" s="105">
        <v>38727</v>
      </c>
      <c r="B23" s="102">
        <v>4</v>
      </c>
      <c r="C23" s="102">
        <v>1</v>
      </c>
      <c r="D23" s="130">
        <v>50</v>
      </c>
      <c r="E23" s="110">
        <f t="shared" si="1"/>
        <v>3306.52</v>
      </c>
      <c r="F23" s="110" t="s">
        <v>130</v>
      </c>
      <c r="G23" s="102" t="s">
        <v>113</v>
      </c>
    </row>
    <row r="24" spans="1:8" x14ac:dyDescent="0.25">
      <c r="A24" s="105">
        <v>38729</v>
      </c>
      <c r="B24" s="102">
        <v>3</v>
      </c>
      <c r="C24" s="102">
        <v>1</v>
      </c>
      <c r="D24" s="130">
        <v>100</v>
      </c>
      <c r="E24" s="110">
        <f t="shared" si="1"/>
        <v>3406.52</v>
      </c>
      <c r="F24" s="110" t="s">
        <v>130</v>
      </c>
      <c r="G24" s="102" t="s">
        <v>78</v>
      </c>
    </row>
    <row r="25" spans="1:8" x14ac:dyDescent="0.25">
      <c r="A25" s="105">
        <v>38730</v>
      </c>
      <c r="B25" s="102">
        <v>3</v>
      </c>
      <c r="C25" s="102">
        <v>1</v>
      </c>
      <c r="D25" s="130">
        <v>0.7</v>
      </c>
      <c r="E25" s="110">
        <f t="shared" si="1"/>
        <v>3407.22</v>
      </c>
      <c r="F25" s="110" t="s">
        <v>131</v>
      </c>
      <c r="G25" s="102" t="s">
        <v>15</v>
      </c>
    </row>
    <row r="26" spans="1:8" x14ac:dyDescent="0.25">
      <c r="A26" s="107">
        <v>38735</v>
      </c>
      <c r="B26" s="108">
        <v>3</v>
      </c>
      <c r="C26" s="108">
        <v>1</v>
      </c>
      <c r="D26" s="131">
        <v>-21.63</v>
      </c>
      <c r="E26" s="110">
        <f t="shared" si="1"/>
        <v>3385.5899999999997</v>
      </c>
      <c r="F26" s="110" t="s">
        <v>129</v>
      </c>
      <c r="G26" s="108" t="s">
        <v>50</v>
      </c>
      <c r="H26" s="108"/>
    </row>
    <row r="27" spans="1:8" x14ac:dyDescent="0.25">
      <c r="A27" s="105">
        <v>38737</v>
      </c>
      <c r="B27" s="102">
        <v>3</v>
      </c>
      <c r="C27" s="102">
        <v>1</v>
      </c>
      <c r="D27" s="130">
        <v>50</v>
      </c>
      <c r="E27" s="110">
        <f t="shared" si="1"/>
        <v>3435.5899999999997</v>
      </c>
      <c r="F27" s="110" t="s">
        <v>130</v>
      </c>
      <c r="G27" s="102" t="s">
        <v>79</v>
      </c>
    </row>
    <row r="28" spans="1:8" x14ac:dyDescent="0.25">
      <c r="A28" s="105">
        <v>38737</v>
      </c>
      <c r="B28" s="102">
        <v>3</v>
      </c>
      <c r="C28" s="102">
        <v>1</v>
      </c>
      <c r="D28" s="130">
        <v>25</v>
      </c>
      <c r="E28" s="110">
        <f t="shared" si="1"/>
        <v>3460.5899999999997</v>
      </c>
      <c r="F28" s="110" t="s">
        <v>130</v>
      </c>
      <c r="G28" s="102" t="s">
        <v>80</v>
      </c>
    </row>
    <row r="29" spans="1:8" x14ac:dyDescent="0.25">
      <c r="A29" s="107">
        <v>38740</v>
      </c>
      <c r="B29" s="108">
        <v>3</v>
      </c>
      <c r="C29" s="108">
        <v>1</v>
      </c>
      <c r="D29" s="131">
        <v>-650</v>
      </c>
      <c r="E29" s="110">
        <f t="shared" si="1"/>
        <v>2810.5899999999997</v>
      </c>
      <c r="F29" s="110" t="s">
        <v>129</v>
      </c>
      <c r="G29" s="108" t="s">
        <v>51</v>
      </c>
      <c r="H29" s="108"/>
    </row>
    <row r="30" spans="1:8" x14ac:dyDescent="0.25">
      <c r="A30" s="105">
        <v>38742</v>
      </c>
      <c r="B30" s="102">
        <v>3</v>
      </c>
      <c r="C30" s="102">
        <v>1</v>
      </c>
      <c r="D30" s="130">
        <v>25</v>
      </c>
      <c r="E30" s="110">
        <f t="shared" si="1"/>
        <v>2835.5899999999997</v>
      </c>
      <c r="F30" s="110" t="s">
        <v>130</v>
      </c>
      <c r="G30" s="102" t="s">
        <v>81</v>
      </c>
    </row>
    <row r="31" spans="1:8" x14ac:dyDescent="0.25">
      <c r="A31" s="105">
        <v>38744</v>
      </c>
      <c r="B31" s="102">
        <v>2</v>
      </c>
      <c r="C31" s="102">
        <v>1</v>
      </c>
      <c r="D31" s="130">
        <v>50</v>
      </c>
      <c r="E31" s="110">
        <f t="shared" si="1"/>
        <v>2885.5899999999997</v>
      </c>
      <c r="F31" s="110" t="s">
        <v>130</v>
      </c>
      <c r="G31" s="102" t="s">
        <v>82</v>
      </c>
    </row>
    <row r="32" spans="1:8" x14ac:dyDescent="0.25">
      <c r="A32" s="105">
        <v>38744</v>
      </c>
      <c r="B32" s="102">
        <v>2</v>
      </c>
      <c r="C32" s="102">
        <v>1</v>
      </c>
      <c r="D32" s="130">
        <v>35</v>
      </c>
      <c r="E32" s="110">
        <f t="shared" si="1"/>
        <v>2920.5899999999997</v>
      </c>
      <c r="F32" s="110" t="s">
        <v>130</v>
      </c>
      <c r="G32" s="102" t="s">
        <v>114</v>
      </c>
    </row>
    <row r="33" spans="1:8" x14ac:dyDescent="0.25">
      <c r="A33" s="105">
        <v>38747</v>
      </c>
      <c r="B33" s="102">
        <v>2</v>
      </c>
      <c r="C33" s="102">
        <v>1</v>
      </c>
      <c r="D33" s="130">
        <v>250</v>
      </c>
      <c r="E33" s="110">
        <f t="shared" si="1"/>
        <v>3170.5899999999997</v>
      </c>
      <c r="F33" s="110" t="s">
        <v>130</v>
      </c>
      <c r="G33" s="102" t="s">
        <v>84</v>
      </c>
    </row>
    <row r="34" spans="1:8" x14ac:dyDescent="0.25">
      <c r="A34" s="107">
        <v>38747</v>
      </c>
      <c r="B34" s="108">
        <v>2</v>
      </c>
      <c r="C34" s="108">
        <v>1</v>
      </c>
      <c r="D34" s="131">
        <v>-23.33</v>
      </c>
      <c r="E34" s="110">
        <f t="shared" si="1"/>
        <v>3147.2599999999998</v>
      </c>
      <c r="F34" s="110" t="s">
        <v>132</v>
      </c>
      <c r="G34" s="108" t="s">
        <v>18</v>
      </c>
      <c r="H34" s="108"/>
    </row>
    <row r="35" spans="1:8" x14ac:dyDescent="0.25">
      <c r="A35" s="107">
        <v>38747</v>
      </c>
      <c r="B35" s="108">
        <v>2</v>
      </c>
      <c r="C35" s="108">
        <v>1</v>
      </c>
      <c r="D35" s="131">
        <v>-1183.43</v>
      </c>
      <c r="E35" s="110">
        <f t="shared" si="1"/>
        <v>1963.8299999999997</v>
      </c>
      <c r="F35" s="110" t="s">
        <v>134</v>
      </c>
      <c r="G35" s="108" t="s">
        <v>111</v>
      </c>
      <c r="H35" s="108"/>
    </row>
    <row r="36" spans="1:8" x14ac:dyDescent="0.25">
      <c r="A36" s="105">
        <v>38748</v>
      </c>
      <c r="B36" s="102">
        <v>1</v>
      </c>
      <c r="C36" s="102">
        <v>1</v>
      </c>
      <c r="D36" s="130">
        <v>25</v>
      </c>
      <c r="E36" s="110">
        <f t="shared" si="1"/>
        <v>1988.8299999999997</v>
      </c>
      <c r="F36" s="110" t="s">
        <v>130</v>
      </c>
      <c r="G36" s="102" t="s">
        <v>85</v>
      </c>
    </row>
    <row r="37" spans="1:8" x14ac:dyDescent="0.25">
      <c r="A37" s="105">
        <v>38748</v>
      </c>
      <c r="B37" s="102">
        <v>1</v>
      </c>
      <c r="C37" s="102">
        <v>1</v>
      </c>
      <c r="D37" s="130">
        <v>90</v>
      </c>
      <c r="E37" s="110">
        <f t="shared" si="1"/>
        <v>2078.83</v>
      </c>
      <c r="F37" s="110" t="s">
        <v>130</v>
      </c>
      <c r="G37" s="102" t="s">
        <v>86</v>
      </c>
    </row>
    <row r="38" spans="1:8" x14ac:dyDescent="0.25">
      <c r="A38" s="105">
        <v>38748</v>
      </c>
      <c r="B38" s="102">
        <v>1</v>
      </c>
      <c r="C38" s="102">
        <v>1</v>
      </c>
      <c r="D38" s="130">
        <v>2000</v>
      </c>
      <c r="E38" s="110">
        <f t="shared" si="1"/>
        <v>4078.83</v>
      </c>
      <c r="F38" s="110" t="s">
        <v>130</v>
      </c>
      <c r="G38" s="102" t="s">
        <v>36</v>
      </c>
    </row>
    <row r="39" spans="1:8" x14ac:dyDescent="0.25">
      <c r="A39" s="105">
        <v>38751</v>
      </c>
      <c r="B39" s="102">
        <v>3</v>
      </c>
      <c r="C39" s="102">
        <v>2</v>
      </c>
      <c r="D39" s="130">
        <v>25</v>
      </c>
      <c r="E39" s="110">
        <f t="shared" si="1"/>
        <v>4103.83</v>
      </c>
      <c r="F39" s="110" t="s">
        <v>130</v>
      </c>
      <c r="G39" s="102" t="s">
        <v>87</v>
      </c>
    </row>
    <row r="40" spans="1:8" x14ac:dyDescent="0.25">
      <c r="A40" s="105">
        <v>38751</v>
      </c>
      <c r="B40" s="102">
        <v>3</v>
      </c>
      <c r="C40" s="102">
        <v>2</v>
      </c>
      <c r="D40" s="130">
        <v>50</v>
      </c>
      <c r="E40" s="110">
        <f t="shared" si="1"/>
        <v>4153.83</v>
      </c>
      <c r="F40" s="110" t="s">
        <v>130</v>
      </c>
      <c r="G40" s="102" t="s">
        <v>115</v>
      </c>
    </row>
    <row r="41" spans="1:8" x14ac:dyDescent="0.25">
      <c r="A41" s="107">
        <v>38757</v>
      </c>
      <c r="B41" s="108">
        <v>2</v>
      </c>
      <c r="C41" s="108">
        <v>2</v>
      </c>
      <c r="D41" s="131">
        <v>-2674.77</v>
      </c>
      <c r="E41" s="110">
        <f t="shared" si="1"/>
        <v>1479.06</v>
      </c>
      <c r="F41" s="110" t="s">
        <v>134</v>
      </c>
      <c r="G41" s="108" t="s">
        <v>111</v>
      </c>
      <c r="H41" s="108"/>
    </row>
    <row r="42" spans="1:8" x14ac:dyDescent="0.25">
      <c r="A42" s="107">
        <v>38757</v>
      </c>
      <c r="B42" s="108">
        <v>3</v>
      </c>
      <c r="C42" s="108">
        <v>2</v>
      </c>
      <c r="D42" s="131">
        <v>-14.33</v>
      </c>
      <c r="E42" s="110">
        <f t="shared" si="1"/>
        <v>1464.73</v>
      </c>
      <c r="F42" s="110" t="s">
        <v>132</v>
      </c>
      <c r="G42" s="108" t="s">
        <v>18</v>
      </c>
      <c r="H42" s="108"/>
    </row>
    <row r="43" spans="1:8" x14ac:dyDescent="0.25">
      <c r="A43" s="105">
        <v>38768</v>
      </c>
      <c r="B43" s="102">
        <v>1</v>
      </c>
      <c r="C43" s="102">
        <v>2</v>
      </c>
      <c r="D43" s="130">
        <v>1800</v>
      </c>
      <c r="E43" s="110">
        <f t="shared" si="1"/>
        <v>3264.73</v>
      </c>
      <c r="F43" s="110" t="s">
        <v>130</v>
      </c>
      <c r="G43" s="102" t="s">
        <v>38</v>
      </c>
    </row>
    <row r="44" spans="1:8" x14ac:dyDescent="0.25">
      <c r="A44" s="107">
        <v>38768</v>
      </c>
      <c r="B44" s="108">
        <v>1</v>
      </c>
      <c r="C44" s="108">
        <v>2</v>
      </c>
      <c r="D44" s="131">
        <v>-28.06</v>
      </c>
      <c r="E44" s="110">
        <f t="shared" si="1"/>
        <v>3236.67</v>
      </c>
      <c r="F44" s="110" t="s">
        <v>133</v>
      </c>
      <c r="G44" s="108" t="s">
        <v>52</v>
      </c>
      <c r="H44" s="108"/>
    </row>
    <row r="45" spans="1:8" x14ac:dyDescent="0.25">
      <c r="A45" s="105">
        <v>38768</v>
      </c>
      <c r="B45" s="102">
        <v>2</v>
      </c>
      <c r="C45" s="102">
        <v>2</v>
      </c>
      <c r="D45" s="130">
        <v>50</v>
      </c>
      <c r="E45" s="110">
        <f t="shared" si="1"/>
        <v>3286.67</v>
      </c>
      <c r="F45" s="110" t="s">
        <v>130</v>
      </c>
      <c r="G45" s="102" t="s">
        <v>116</v>
      </c>
    </row>
    <row r="46" spans="1:8" x14ac:dyDescent="0.25">
      <c r="A46" s="105">
        <v>38768</v>
      </c>
      <c r="B46" s="102">
        <v>2</v>
      </c>
      <c r="C46" s="102">
        <v>2</v>
      </c>
      <c r="D46" s="130">
        <v>40</v>
      </c>
      <c r="E46" s="110">
        <f t="shared" si="1"/>
        <v>3326.67</v>
      </c>
      <c r="F46" s="110" t="s">
        <v>130</v>
      </c>
      <c r="G46" s="102" t="s">
        <v>117</v>
      </c>
    </row>
    <row r="47" spans="1:8" x14ac:dyDescent="0.25">
      <c r="A47" s="105">
        <v>38768</v>
      </c>
      <c r="B47" s="102">
        <v>2</v>
      </c>
      <c r="C47" s="102">
        <v>2</v>
      </c>
      <c r="D47" s="130">
        <v>25</v>
      </c>
      <c r="E47" s="110">
        <f t="shared" si="1"/>
        <v>3351.67</v>
      </c>
      <c r="F47" s="110" t="s">
        <v>130</v>
      </c>
      <c r="G47" s="102" t="s">
        <v>91</v>
      </c>
    </row>
    <row r="48" spans="1:8" x14ac:dyDescent="0.25">
      <c r="A48" s="105">
        <v>38768</v>
      </c>
      <c r="B48" s="102">
        <v>2</v>
      </c>
      <c r="C48" s="102">
        <v>2</v>
      </c>
      <c r="D48" s="130">
        <v>200</v>
      </c>
      <c r="E48" s="110">
        <f t="shared" si="1"/>
        <v>3551.67</v>
      </c>
      <c r="F48" s="110" t="s">
        <v>130</v>
      </c>
      <c r="G48" s="102" t="s">
        <v>37</v>
      </c>
    </row>
    <row r="49" spans="1:8" x14ac:dyDescent="0.25">
      <c r="A49" s="105">
        <v>38769</v>
      </c>
      <c r="B49" s="102">
        <v>1</v>
      </c>
      <c r="C49" s="102">
        <v>2</v>
      </c>
      <c r="D49" s="130">
        <v>100</v>
      </c>
      <c r="E49" s="110">
        <f t="shared" si="1"/>
        <v>3651.67</v>
      </c>
      <c r="F49" s="110" t="s">
        <v>130</v>
      </c>
      <c r="G49" s="102" t="s">
        <v>108</v>
      </c>
    </row>
    <row r="50" spans="1:8" x14ac:dyDescent="0.25">
      <c r="A50" s="105">
        <v>38770</v>
      </c>
      <c r="B50" s="102">
        <v>1</v>
      </c>
      <c r="C50" s="102">
        <v>2</v>
      </c>
      <c r="D50" s="130">
        <v>4593.34</v>
      </c>
      <c r="E50" s="110">
        <f t="shared" si="1"/>
        <v>8245.01</v>
      </c>
      <c r="F50" s="110" t="s">
        <v>130</v>
      </c>
      <c r="G50" s="102" t="s">
        <v>39</v>
      </c>
    </row>
    <row r="51" spans="1:8" x14ac:dyDescent="0.25">
      <c r="A51" s="105">
        <v>38782</v>
      </c>
      <c r="B51" s="102">
        <v>2</v>
      </c>
      <c r="C51" s="102">
        <v>3</v>
      </c>
      <c r="D51" s="130">
        <v>50</v>
      </c>
      <c r="E51" s="110">
        <f t="shared" si="1"/>
        <v>8295.01</v>
      </c>
      <c r="F51" s="110" t="s">
        <v>130</v>
      </c>
      <c r="G51" s="102" t="s">
        <v>118</v>
      </c>
    </row>
    <row r="52" spans="1:8" x14ac:dyDescent="0.25">
      <c r="A52" s="105">
        <v>38783</v>
      </c>
      <c r="B52" s="102">
        <v>2</v>
      </c>
      <c r="C52" s="102">
        <v>3</v>
      </c>
      <c r="D52" s="130">
        <v>75</v>
      </c>
      <c r="E52" s="110">
        <f t="shared" si="1"/>
        <v>8370.01</v>
      </c>
      <c r="F52" s="110" t="s">
        <v>130</v>
      </c>
      <c r="G52" s="102" t="s">
        <v>93</v>
      </c>
    </row>
    <row r="53" spans="1:8" x14ac:dyDescent="0.25">
      <c r="A53" s="107">
        <v>38790</v>
      </c>
      <c r="B53" s="108">
        <v>2</v>
      </c>
      <c r="C53" s="108">
        <v>3</v>
      </c>
      <c r="D53" s="131">
        <v>-231.46</v>
      </c>
      <c r="E53" s="110">
        <f t="shared" si="1"/>
        <v>8138.55</v>
      </c>
      <c r="F53" s="110" t="s">
        <v>134</v>
      </c>
      <c r="G53" s="108" t="s">
        <v>111</v>
      </c>
      <c r="H53" s="108"/>
    </row>
    <row r="54" spans="1:8" x14ac:dyDescent="0.25">
      <c r="A54" s="105">
        <v>38803</v>
      </c>
      <c r="B54" s="102">
        <v>1</v>
      </c>
      <c r="C54" s="102">
        <v>3</v>
      </c>
      <c r="D54" s="130">
        <v>30</v>
      </c>
      <c r="E54" s="110">
        <f t="shared" si="1"/>
        <v>8168.55</v>
      </c>
      <c r="F54" s="110" t="s">
        <v>130</v>
      </c>
      <c r="G54" s="102" t="s">
        <v>94</v>
      </c>
    </row>
    <row r="55" spans="1:8" x14ac:dyDescent="0.25">
      <c r="A55" s="107">
        <v>38805</v>
      </c>
      <c r="B55" s="108">
        <v>1</v>
      </c>
      <c r="C55" s="108">
        <v>3</v>
      </c>
      <c r="D55" s="131">
        <v>-14.33</v>
      </c>
      <c r="E55" s="110">
        <f t="shared" si="1"/>
        <v>8154.22</v>
      </c>
      <c r="F55" s="110" t="s">
        <v>132</v>
      </c>
      <c r="G55" s="111" t="s">
        <v>18</v>
      </c>
      <c r="H55" s="108"/>
    </row>
    <row r="56" spans="1:8" x14ac:dyDescent="0.25">
      <c r="A56" s="107">
        <v>38805</v>
      </c>
      <c r="B56" s="108">
        <v>1</v>
      </c>
      <c r="C56" s="108">
        <v>3</v>
      </c>
      <c r="D56" s="131">
        <v>-1204.82</v>
      </c>
      <c r="E56" s="110">
        <f t="shared" si="1"/>
        <v>6949.4000000000005</v>
      </c>
      <c r="F56" s="110" t="s">
        <v>134</v>
      </c>
      <c r="G56" s="108" t="s">
        <v>111</v>
      </c>
      <c r="H56" s="108"/>
    </row>
    <row r="57" spans="1:8" x14ac:dyDescent="0.25">
      <c r="A57" s="105">
        <v>38806</v>
      </c>
      <c r="B57" s="102">
        <v>1</v>
      </c>
      <c r="C57" s="102">
        <v>3</v>
      </c>
      <c r="D57" s="130">
        <v>500</v>
      </c>
      <c r="E57" s="110">
        <f t="shared" si="1"/>
        <v>7449.4000000000005</v>
      </c>
      <c r="F57" s="110" t="s">
        <v>130</v>
      </c>
      <c r="G57" s="102" t="s">
        <v>40</v>
      </c>
    </row>
    <row r="58" spans="1:8" x14ac:dyDescent="0.25">
      <c r="A58" s="107">
        <v>38813</v>
      </c>
      <c r="B58" s="108">
        <v>2</v>
      </c>
      <c r="C58" s="108">
        <v>4</v>
      </c>
      <c r="D58" s="131">
        <v>-2.5</v>
      </c>
      <c r="E58" s="110">
        <f t="shared" si="1"/>
        <v>7446.9000000000005</v>
      </c>
      <c r="F58" s="110" t="s">
        <v>129</v>
      </c>
      <c r="G58" s="108" t="s">
        <v>19</v>
      </c>
      <c r="H58" s="108"/>
    </row>
    <row r="59" spans="1:8" x14ac:dyDescent="0.25">
      <c r="A59" s="105">
        <v>38828</v>
      </c>
      <c r="B59" s="102">
        <v>1</v>
      </c>
      <c r="C59" s="102">
        <v>4</v>
      </c>
      <c r="D59" s="130">
        <v>3.02</v>
      </c>
      <c r="E59" s="110">
        <f t="shared" si="1"/>
        <v>7449.920000000001</v>
      </c>
      <c r="F59" s="110" t="s">
        <v>131</v>
      </c>
      <c r="G59" s="102" t="s">
        <v>15</v>
      </c>
    </row>
    <row r="60" spans="1:8" x14ac:dyDescent="0.25">
      <c r="A60" s="107">
        <v>38831</v>
      </c>
      <c r="B60" s="108">
        <v>1</v>
      </c>
      <c r="C60" s="108">
        <v>4</v>
      </c>
      <c r="D60" s="131">
        <v>-15.33</v>
      </c>
      <c r="E60" s="110">
        <f t="shared" si="1"/>
        <v>7434.5900000000011</v>
      </c>
      <c r="F60" s="110" t="s">
        <v>132</v>
      </c>
      <c r="G60" s="111" t="s">
        <v>18</v>
      </c>
      <c r="H60" s="108"/>
    </row>
    <row r="61" spans="1:8" x14ac:dyDescent="0.25">
      <c r="A61" s="107">
        <v>38831</v>
      </c>
      <c r="B61" s="108">
        <v>1</v>
      </c>
      <c r="C61" s="108">
        <v>4</v>
      </c>
      <c r="D61" s="131">
        <v>-1176.47</v>
      </c>
      <c r="E61" s="110">
        <f t="shared" si="1"/>
        <v>6258.1200000000008</v>
      </c>
      <c r="F61" s="110" t="s">
        <v>134</v>
      </c>
      <c r="G61" s="108" t="s">
        <v>111</v>
      </c>
      <c r="H61" s="108"/>
    </row>
    <row r="62" spans="1:8" x14ac:dyDescent="0.25">
      <c r="A62" s="105">
        <v>38833</v>
      </c>
      <c r="B62" s="102">
        <v>1</v>
      </c>
      <c r="C62" s="102">
        <v>4</v>
      </c>
      <c r="D62" s="130">
        <v>25</v>
      </c>
      <c r="E62" s="110">
        <f t="shared" si="1"/>
        <v>6283.1200000000008</v>
      </c>
      <c r="F62" s="110" t="s">
        <v>130</v>
      </c>
      <c r="G62" s="102" t="s">
        <v>119</v>
      </c>
    </row>
    <row r="63" spans="1:8" x14ac:dyDescent="0.25">
      <c r="A63" s="105">
        <v>38839</v>
      </c>
      <c r="B63" s="102">
        <v>2</v>
      </c>
      <c r="C63" s="102">
        <v>5</v>
      </c>
      <c r="D63" s="130">
        <v>21.5</v>
      </c>
      <c r="E63" s="110">
        <f t="shared" si="1"/>
        <v>6304.6200000000008</v>
      </c>
      <c r="F63" s="110" t="s">
        <v>130</v>
      </c>
      <c r="G63" s="102" t="s">
        <v>7</v>
      </c>
    </row>
    <row r="64" spans="1:8" x14ac:dyDescent="0.25">
      <c r="A64" s="107">
        <v>38839</v>
      </c>
      <c r="B64" s="108">
        <v>2</v>
      </c>
      <c r="C64" s="108">
        <v>5</v>
      </c>
      <c r="D64" s="131">
        <v>-234.37</v>
      </c>
      <c r="E64" s="110">
        <f t="shared" si="1"/>
        <v>6070.2500000000009</v>
      </c>
      <c r="F64" s="110" t="s">
        <v>135</v>
      </c>
      <c r="G64" s="108" t="s">
        <v>53</v>
      </c>
      <c r="H64" s="108"/>
    </row>
    <row r="65" spans="1:8" x14ac:dyDescent="0.25">
      <c r="A65" s="107">
        <v>38841</v>
      </c>
      <c r="B65" s="108">
        <v>2</v>
      </c>
      <c r="C65" s="108">
        <v>5</v>
      </c>
      <c r="D65" s="131">
        <v>-44.53</v>
      </c>
      <c r="E65" s="110">
        <f t="shared" si="1"/>
        <v>6025.7200000000012</v>
      </c>
      <c r="F65" s="110" t="s">
        <v>135</v>
      </c>
      <c r="G65" s="108" t="s">
        <v>53</v>
      </c>
      <c r="H65" s="108"/>
    </row>
    <row r="66" spans="1:8" x14ac:dyDescent="0.25">
      <c r="A66" s="105">
        <v>38845</v>
      </c>
      <c r="B66" s="102">
        <v>2</v>
      </c>
      <c r="C66" s="102">
        <v>5</v>
      </c>
      <c r="D66" s="130">
        <v>5</v>
      </c>
      <c r="E66" s="110">
        <f t="shared" si="1"/>
        <v>6030.7200000000012</v>
      </c>
      <c r="F66" s="110" t="s">
        <v>130</v>
      </c>
      <c r="G66" s="102" t="s">
        <v>28</v>
      </c>
    </row>
    <row r="67" spans="1:8" x14ac:dyDescent="0.25">
      <c r="A67" s="107">
        <v>38845</v>
      </c>
      <c r="B67" s="108">
        <v>2</v>
      </c>
      <c r="C67" s="108">
        <v>5</v>
      </c>
      <c r="D67" s="131">
        <v>-280</v>
      </c>
      <c r="E67" s="110">
        <f t="shared" si="1"/>
        <v>5750.7200000000012</v>
      </c>
      <c r="F67" s="110" t="s">
        <v>136</v>
      </c>
      <c r="G67" s="108" t="s">
        <v>127</v>
      </c>
      <c r="H67" s="108"/>
    </row>
    <row r="68" spans="1:8" x14ac:dyDescent="0.25">
      <c r="A68" s="105">
        <v>38848</v>
      </c>
      <c r="B68" s="102">
        <v>2</v>
      </c>
      <c r="C68" s="102">
        <v>5</v>
      </c>
      <c r="D68" s="130">
        <v>10</v>
      </c>
      <c r="E68" s="110">
        <f t="shared" si="1"/>
        <v>5760.7200000000012</v>
      </c>
      <c r="F68" s="110" t="s">
        <v>130</v>
      </c>
      <c r="G68" s="102" t="s">
        <v>12</v>
      </c>
    </row>
    <row r="69" spans="1:8" x14ac:dyDescent="0.25">
      <c r="A69" s="105">
        <v>38863</v>
      </c>
      <c r="B69" s="102">
        <v>1</v>
      </c>
      <c r="C69" s="102">
        <v>5</v>
      </c>
      <c r="D69" s="130">
        <v>50</v>
      </c>
      <c r="E69" s="110">
        <f t="shared" si="1"/>
        <v>5810.7200000000012</v>
      </c>
      <c r="F69" s="110" t="s">
        <v>130</v>
      </c>
      <c r="G69" s="102" t="s">
        <v>8</v>
      </c>
    </row>
    <row r="70" spans="1:8" x14ac:dyDescent="0.25">
      <c r="A70" s="105">
        <v>38866</v>
      </c>
      <c r="B70" s="102">
        <v>1</v>
      </c>
      <c r="C70" s="102">
        <v>5</v>
      </c>
      <c r="D70" s="130">
        <v>42.5</v>
      </c>
      <c r="E70" s="110">
        <f t="shared" si="1"/>
        <v>5853.2200000000012</v>
      </c>
      <c r="F70" s="110" t="s">
        <v>130</v>
      </c>
      <c r="G70" s="102" t="s">
        <v>104</v>
      </c>
    </row>
    <row r="71" spans="1:8" x14ac:dyDescent="0.25">
      <c r="A71" s="107">
        <v>38866</v>
      </c>
      <c r="B71" s="108">
        <v>1</v>
      </c>
      <c r="C71" s="108">
        <v>5</v>
      </c>
      <c r="D71" s="131">
        <v>-15.33</v>
      </c>
      <c r="E71" s="110">
        <f t="shared" si="1"/>
        <v>5837.8900000000012</v>
      </c>
      <c r="F71" s="110" t="s">
        <v>132</v>
      </c>
      <c r="G71" s="108" t="s">
        <v>18</v>
      </c>
      <c r="H71" s="108"/>
    </row>
    <row r="72" spans="1:8" x14ac:dyDescent="0.25">
      <c r="A72" s="107">
        <v>38866</v>
      </c>
      <c r="B72" s="108">
        <v>1</v>
      </c>
      <c r="C72" s="108">
        <v>5</v>
      </c>
      <c r="D72" s="131">
        <v>-1114.21</v>
      </c>
      <c r="E72" s="110">
        <f t="shared" si="1"/>
        <v>4723.6800000000012</v>
      </c>
      <c r="F72" s="110" t="s">
        <v>134</v>
      </c>
      <c r="G72" s="108" t="s">
        <v>111</v>
      </c>
      <c r="H72" s="108"/>
    </row>
    <row r="73" spans="1:8" x14ac:dyDescent="0.25">
      <c r="A73" s="105">
        <v>38874</v>
      </c>
      <c r="B73" s="102">
        <v>2</v>
      </c>
      <c r="C73" s="102">
        <v>6</v>
      </c>
      <c r="D73" s="130">
        <v>36.6</v>
      </c>
      <c r="E73" s="110">
        <f t="shared" si="1"/>
        <v>4760.2800000000016</v>
      </c>
      <c r="F73" s="110" t="s">
        <v>130</v>
      </c>
      <c r="G73" s="102" t="s">
        <v>9</v>
      </c>
    </row>
    <row r="74" spans="1:8" x14ac:dyDescent="0.25">
      <c r="A74" s="105">
        <v>38882</v>
      </c>
      <c r="B74" s="102">
        <v>2</v>
      </c>
      <c r="C74" s="102">
        <v>6</v>
      </c>
      <c r="D74" s="130">
        <v>500</v>
      </c>
      <c r="E74" s="110">
        <f t="shared" si="1"/>
        <v>5260.2800000000016</v>
      </c>
      <c r="F74" s="110" t="s">
        <v>130</v>
      </c>
      <c r="G74" s="102" t="s">
        <v>35</v>
      </c>
    </row>
    <row r="75" spans="1:8" x14ac:dyDescent="0.25">
      <c r="A75" s="105">
        <v>38887</v>
      </c>
      <c r="B75" s="102">
        <v>1</v>
      </c>
      <c r="C75" s="102">
        <v>6</v>
      </c>
      <c r="D75" s="130">
        <v>50</v>
      </c>
      <c r="E75" s="110">
        <f t="shared" si="1"/>
        <v>5310.2800000000016</v>
      </c>
      <c r="F75" s="110" t="s">
        <v>130</v>
      </c>
      <c r="G75" s="102" t="s">
        <v>120</v>
      </c>
    </row>
    <row r="76" spans="1:8" x14ac:dyDescent="0.25">
      <c r="A76" s="107">
        <v>38895</v>
      </c>
      <c r="B76" s="108">
        <v>1</v>
      </c>
      <c r="C76" s="108">
        <v>6</v>
      </c>
      <c r="D76" s="131">
        <v>-15.33</v>
      </c>
      <c r="E76" s="110">
        <f t="shared" si="1"/>
        <v>5294.9500000000016</v>
      </c>
      <c r="F76" s="110" t="s">
        <v>132</v>
      </c>
      <c r="G76" s="108" t="s">
        <v>18</v>
      </c>
      <c r="H76" s="108"/>
    </row>
    <row r="77" spans="1:8" x14ac:dyDescent="0.25">
      <c r="A77" s="107">
        <v>38895</v>
      </c>
      <c r="B77" s="108">
        <v>1</v>
      </c>
      <c r="C77" s="108">
        <v>6</v>
      </c>
      <c r="D77" s="131">
        <v>-1111.1099999999999</v>
      </c>
      <c r="E77" s="110">
        <f t="shared" si="1"/>
        <v>4183.840000000002</v>
      </c>
      <c r="F77" s="110" t="s">
        <v>134</v>
      </c>
      <c r="G77" s="108" t="s">
        <v>111</v>
      </c>
      <c r="H77" s="108"/>
    </row>
    <row r="78" spans="1:8" x14ac:dyDescent="0.25">
      <c r="A78" s="105">
        <v>38896</v>
      </c>
      <c r="B78" s="102">
        <v>1</v>
      </c>
      <c r="C78" s="102">
        <v>6</v>
      </c>
      <c r="D78" s="130">
        <v>20</v>
      </c>
      <c r="E78" s="110">
        <f t="shared" si="1"/>
        <v>4203.840000000002</v>
      </c>
      <c r="F78" s="110" t="s">
        <v>130</v>
      </c>
      <c r="G78" s="102" t="s">
        <v>10</v>
      </c>
    </row>
    <row r="79" spans="1:8" x14ac:dyDescent="0.25">
      <c r="A79" s="105">
        <v>38901</v>
      </c>
      <c r="B79" s="102">
        <v>2</v>
      </c>
      <c r="C79" s="102">
        <v>7</v>
      </c>
      <c r="D79" s="130">
        <v>10</v>
      </c>
      <c r="E79" s="110">
        <f t="shared" si="1"/>
        <v>4213.840000000002</v>
      </c>
      <c r="F79" s="110" t="s">
        <v>130</v>
      </c>
      <c r="G79" s="102" t="s">
        <v>121</v>
      </c>
    </row>
    <row r="80" spans="1:8" x14ac:dyDescent="0.25">
      <c r="A80" s="105">
        <v>38904</v>
      </c>
      <c r="B80" s="102">
        <v>2</v>
      </c>
      <c r="C80" s="102">
        <v>7</v>
      </c>
      <c r="D80" s="130">
        <v>100</v>
      </c>
      <c r="E80" s="110">
        <f t="shared" si="1"/>
        <v>4313.840000000002</v>
      </c>
      <c r="F80" s="110" t="s">
        <v>130</v>
      </c>
      <c r="G80" s="102" t="s">
        <v>99</v>
      </c>
    </row>
    <row r="81" spans="1:8" x14ac:dyDescent="0.25">
      <c r="A81" s="107">
        <v>38904</v>
      </c>
      <c r="B81" s="108">
        <v>2</v>
      </c>
      <c r="C81" s="108">
        <v>7</v>
      </c>
      <c r="D81" s="131">
        <v>-3.25</v>
      </c>
      <c r="E81" s="110">
        <f t="shared" ref="E81:E132" si="2">+E80+D81</f>
        <v>4310.590000000002</v>
      </c>
      <c r="F81" s="110" t="s">
        <v>129</v>
      </c>
      <c r="G81" s="108" t="s">
        <v>19</v>
      </c>
      <c r="H81" s="108"/>
    </row>
    <row r="82" spans="1:8" x14ac:dyDescent="0.25">
      <c r="A82" s="105">
        <v>38909</v>
      </c>
      <c r="B82" s="102">
        <v>2</v>
      </c>
      <c r="C82" s="102">
        <v>7</v>
      </c>
      <c r="D82" s="130">
        <v>25</v>
      </c>
      <c r="E82" s="110">
        <f t="shared" si="2"/>
        <v>4335.590000000002</v>
      </c>
      <c r="F82" s="110" t="s">
        <v>130</v>
      </c>
      <c r="G82" s="102" t="s">
        <v>81</v>
      </c>
    </row>
    <row r="83" spans="1:8" x14ac:dyDescent="0.25">
      <c r="A83" s="105">
        <v>38909</v>
      </c>
      <c r="B83" s="102">
        <v>2</v>
      </c>
      <c r="C83" s="102">
        <v>7</v>
      </c>
      <c r="D83" s="130">
        <v>145</v>
      </c>
      <c r="E83" s="110">
        <f t="shared" si="2"/>
        <v>4480.590000000002</v>
      </c>
      <c r="F83" s="110" t="s">
        <v>130</v>
      </c>
      <c r="G83" s="102" t="s">
        <v>30</v>
      </c>
    </row>
    <row r="84" spans="1:8" x14ac:dyDescent="0.25">
      <c r="A84" s="107">
        <v>38910</v>
      </c>
      <c r="B84" s="108">
        <v>2</v>
      </c>
      <c r="C84" s="108">
        <v>7</v>
      </c>
      <c r="D84" s="131">
        <v>-250</v>
      </c>
      <c r="E84" s="110">
        <f t="shared" si="2"/>
        <v>4230.590000000002</v>
      </c>
      <c r="F84" s="110" t="s">
        <v>134</v>
      </c>
      <c r="G84" s="108" t="s">
        <v>126</v>
      </c>
      <c r="H84" s="108"/>
    </row>
    <row r="85" spans="1:8" x14ac:dyDescent="0.25">
      <c r="A85" s="105">
        <v>38912</v>
      </c>
      <c r="B85" s="102">
        <v>2</v>
      </c>
      <c r="C85" s="102">
        <v>7</v>
      </c>
      <c r="D85" s="130">
        <v>3.71</v>
      </c>
      <c r="E85" s="110">
        <f t="shared" si="2"/>
        <v>4234.300000000002</v>
      </c>
      <c r="F85" s="110" t="s">
        <v>130</v>
      </c>
      <c r="G85" s="102" t="s">
        <v>15</v>
      </c>
    </row>
    <row r="86" spans="1:8" x14ac:dyDescent="0.25">
      <c r="A86" s="107">
        <v>38915</v>
      </c>
      <c r="B86" s="108">
        <v>1</v>
      </c>
      <c r="C86" s="108">
        <v>7</v>
      </c>
      <c r="D86" s="131">
        <v>-217.11</v>
      </c>
      <c r="E86" s="110">
        <f t="shared" si="2"/>
        <v>4017.1900000000019</v>
      </c>
      <c r="F86" s="110" t="s">
        <v>134</v>
      </c>
      <c r="G86" s="111" t="s">
        <v>124</v>
      </c>
      <c r="H86" s="108"/>
    </row>
    <row r="87" spans="1:8" x14ac:dyDescent="0.25">
      <c r="A87" s="107">
        <v>38923</v>
      </c>
      <c r="B87" s="108">
        <v>1</v>
      </c>
      <c r="C87" s="108">
        <v>7</v>
      </c>
      <c r="D87" s="131">
        <v>-15.33</v>
      </c>
      <c r="E87" s="110">
        <f t="shared" si="2"/>
        <v>4001.8600000000019</v>
      </c>
      <c r="F87" s="110" t="s">
        <v>132</v>
      </c>
      <c r="G87" s="108" t="s">
        <v>18</v>
      </c>
      <c r="H87" s="108"/>
    </row>
    <row r="88" spans="1:8" x14ac:dyDescent="0.25">
      <c r="A88" s="107">
        <v>38923</v>
      </c>
      <c r="B88" s="108">
        <v>1</v>
      </c>
      <c r="C88" s="108">
        <v>7</v>
      </c>
      <c r="D88" s="131">
        <v>-1648.35</v>
      </c>
      <c r="E88" s="110">
        <f t="shared" si="2"/>
        <v>2353.510000000002</v>
      </c>
      <c r="F88" s="110" t="s">
        <v>134</v>
      </c>
      <c r="G88" s="108" t="s">
        <v>111</v>
      </c>
      <c r="H88" s="108"/>
    </row>
    <row r="89" spans="1:8" x14ac:dyDescent="0.25">
      <c r="A89" s="105">
        <v>38929</v>
      </c>
      <c r="B89" s="102">
        <v>1</v>
      </c>
      <c r="C89" s="102">
        <v>7</v>
      </c>
      <c r="D89" s="130">
        <v>200</v>
      </c>
      <c r="E89" s="110">
        <f t="shared" si="2"/>
        <v>2553.510000000002</v>
      </c>
      <c r="F89" s="110" t="s">
        <v>130</v>
      </c>
      <c r="G89" s="102" t="s">
        <v>29</v>
      </c>
    </row>
    <row r="90" spans="1:8" x14ac:dyDescent="0.25">
      <c r="A90" s="107">
        <v>38930</v>
      </c>
      <c r="B90" s="108">
        <v>2</v>
      </c>
      <c r="C90" s="108">
        <v>8</v>
      </c>
      <c r="D90" s="131">
        <v>-15.33</v>
      </c>
      <c r="E90" s="110">
        <f t="shared" si="2"/>
        <v>2538.1800000000021</v>
      </c>
      <c r="F90" s="110" t="s">
        <v>132</v>
      </c>
      <c r="G90" s="111" t="s">
        <v>18</v>
      </c>
      <c r="H90" s="108"/>
    </row>
    <row r="91" spans="1:8" x14ac:dyDescent="0.25">
      <c r="A91" s="107">
        <v>38930</v>
      </c>
      <c r="B91" s="108">
        <v>2</v>
      </c>
      <c r="C91" s="108">
        <v>8</v>
      </c>
      <c r="D91" s="131">
        <v>-549.45000000000005</v>
      </c>
      <c r="E91" s="110">
        <f t="shared" si="2"/>
        <v>1988.7300000000021</v>
      </c>
      <c r="F91" s="110" t="s">
        <v>134</v>
      </c>
      <c r="G91" s="111" t="s">
        <v>111</v>
      </c>
      <c r="H91" s="108"/>
    </row>
    <row r="92" spans="1:8" x14ac:dyDescent="0.25">
      <c r="A92" s="105">
        <v>38940</v>
      </c>
      <c r="B92" s="102">
        <v>2</v>
      </c>
      <c r="C92" s="102">
        <v>8</v>
      </c>
      <c r="D92" s="130">
        <v>250</v>
      </c>
      <c r="E92" s="110">
        <f t="shared" si="2"/>
        <v>2238.7300000000023</v>
      </c>
      <c r="F92" s="110" t="s">
        <v>130</v>
      </c>
      <c r="G92" s="102" t="s">
        <v>37</v>
      </c>
    </row>
    <row r="93" spans="1:8" x14ac:dyDescent="0.25">
      <c r="A93" s="105">
        <v>38943</v>
      </c>
      <c r="B93" s="102">
        <v>2</v>
      </c>
      <c r="C93" s="102">
        <v>8</v>
      </c>
      <c r="D93" s="130">
        <v>205</v>
      </c>
      <c r="E93" s="110">
        <f t="shared" si="2"/>
        <v>2443.7300000000023</v>
      </c>
      <c r="F93" s="110" t="s">
        <v>130</v>
      </c>
      <c r="G93" s="102" t="s">
        <v>33</v>
      </c>
    </row>
    <row r="94" spans="1:8" x14ac:dyDescent="0.25">
      <c r="A94" s="105">
        <v>38947</v>
      </c>
      <c r="B94" s="102">
        <v>1</v>
      </c>
      <c r="C94" s="102">
        <v>8</v>
      </c>
      <c r="D94" s="130">
        <v>115</v>
      </c>
      <c r="E94" s="110">
        <f t="shared" si="2"/>
        <v>2558.7300000000023</v>
      </c>
      <c r="F94" s="110" t="s">
        <v>130</v>
      </c>
      <c r="G94" s="102" t="s">
        <v>32</v>
      </c>
    </row>
    <row r="95" spans="1:8" x14ac:dyDescent="0.25">
      <c r="A95" s="105">
        <v>38957</v>
      </c>
      <c r="B95" s="102">
        <v>1</v>
      </c>
      <c r="C95" s="102">
        <v>8</v>
      </c>
      <c r="D95" s="130">
        <v>474</v>
      </c>
      <c r="E95" s="110">
        <f t="shared" si="2"/>
        <v>3032.7300000000023</v>
      </c>
      <c r="F95" s="110" t="s">
        <v>130</v>
      </c>
      <c r="G95" s="102" t="s">
        <v>31</v>
      </c>
    </row>
    <row r="96" spans="1:8" x14ac:dyDescent="0.25">
      <c r="A96" s="105">
        <v>38960</v>
      </c>
      <c r="B96" s="102">
        <v>1</v>
      </c>
      <c r="C96" s="102">
        <v>8</v>
      </c>
      <c r="D96" s="130">
        <v>100</v>
      </c>
      <c r="E96" s="110">
        <f t="shared" si="2"/>
        <v>3132.7300000000023</v>
      </c>
      <c r="F96" s="110" t="s">
        <v>130</v>
      </c>
      <c r="G96" s="102" t="s">
        <v>11</v>
      </c>
    </row>
    <row r="97" spans="1:8" x14ac:dyDescent="0.25">
      <c r="A97" s="105">
        <v>38961</v>
      </c>
      <c r="B97" s="102">
        <v>1</v>
      </c>
      <c r="C97" s="102">
        <v>9</v>
      </c>
      <c r="D97" s="130">
        <v>10</v>
      </c>
      <c r="E97" s="110">
        <f t="shared" si="2"/>
        <v>3142.7300000000023</v>
      </c>
      <c r="F97" s="110" t="s">
        <v>130</v>
      </c>
      <c r="G97" s="102" t="s">
        <v>86</v>
      </c>
    </row>
    <row r="98" spans="1:8" x14ac:dyDescent="0.25">
      <c r="A98" s="107">
        <v>38965</v>
      </c>
      <c r="B98" s="108">
        <v>1</v>
      </c>
      <c r="C98" s="108">
        <v>9</v>
      </c>
      <c r="D98" s="131">
        <v>-15.33</v>
      </c>
      <c r="E98" s="110">
        <f t="shared" si="2"/>
        <v>3127.4000000000024</v>
      </c>
      <c r="F98" s="110" t="s">
        <v>132</v>
      </c>
      <c r="G98" s="111" t="s">
        <v>18</v>
      </c>
      <c r="H98" s="108"/>
    </row>
    <row r="99" spans="1:8" x14ac:dyDescent="0.25">
      <c r="A99" s="107">
        <v>38965</v>
      </c>
      <c r="B99" s="108">
        <v>1</v>
      </c>
      <c r="C99" s="108">
        <v>9</v>
      </c>
      <c r="D99" s="131">
        <v>-1988.95</v>
      </c>
      <c r="E99" s="110">
        <f t="shared" si="2"/>
        <v>1138.4500000000023</v>
      </c>
      <c r="F99" s="110" t="s">
        <v>134</v>
      </c>
      <c r="G99" s="111" t="s">
        <v>111</v>
      </c>
      <c r="H99" s="112"/>
    </row>
    <row r="100" spans="1:8" x14ac:dyDescent="0.25">
      <c r="A100" s="105">
        <v>38982</v>
      </c>
      <c r="B100" s="102">
        <v>1</v>
      </c>
      <c r="C100" s="102">
        <v>9</v>
      </c>
      <c r="D100" s="130">
        <v>200</v>
      </c>
      <c r="E100" s="110">
        <f t="shared" si="2"/>
        <v>1338.4500000000023</v>
      </c>
      <c r="F100" s="110" t="s">
        <v>130</v>
      </c>
      <c r="G100" s="102" t="s">
        <v>38</v>
      </c>
    </row>
    <row r="101" spans="1:8" x14ac:dyDescent="0.25">
      <c r="A101" s="105">
        <v>38992</v>
      </c>
      <c r="B101" s="102">
        <v>2</v>
      </c>
      <c r="C101" s="102">
        <v>10</v>
      </c>
      <c r="D101" s="130">
        <v>10</v>
      </c>
      <c r="E101" s="110">
        <f t="shared" si="2"/>
        <v>1348.4500000000023</v>
      </c>
      <c r="F101" s="110" t="s">
        <v>130</v>
      </c>
      <c r="G101" s="102" t="s">
        <v>86</v>
      </c>
    </row>
    <row r="102" spans="1:8" x14ac:dyDescent="0.25">
      <c r="A102" s="107">
        <v>38995</v>
      </c>
      <c r="B102" s="108">
        <v>2</v>
      </c>
      <c r="C102" s="108">
        <v>10</v>
      </c>
      <c r="D102" s="131">
        <v>-3.25</v>
      </c>
      <c r="E102" s="110">
        <f t="shared" si="2"/>
        <v>1345.2000000000023</v>
      </c>
      <c r="F102" s="110" t="s">
        <v>129</v>
      </c>
      <c r="G102" s="111" t="s">
        <v>19</v>
      </c>
      <c r="H102" s="108"/>
    </row>
    <row r="103" spans="1:8" x14ac:dyDescent="0.25">
      <c r="A103" s="107">
        <v>38999</v>
      </c>
      <c r="B103" s="108">
        <v>1</v>
      </c>
      <c r="C103" s="108">
        <v>10</v>
      </c>
      <c r="D103" s="131">
        <v>-64.5</v>
      </c>
      <c r="E103" s="110">
        <f t="shared" si="2"/>
        <v>1280.7000000000023</v>
      </c>
      <c r="F103" s="110" t="s">
        <v>133</v>
      </c>
      <c r="G103" s="111" t="s">
        <v>20</v>
      </c>
      <c r="H103" s="108"/>
    </row>
    <row r="104" spans="1:8" x14ac:dyDescent="0.25">
      <c r="A104" s="105">
        <v>39003</v>
      </c>
      <c r="B104" s="102">
        <v>1</v>
      </c>
      <c r="C104" s="102">
        <v>10</v>
      </c>
      <c r="D104" s="130">
        <v>1.6</v>
      </c>
      <c r="E104" s="110">
        <f t="shared" si="2"/>
        <v>1282.3000000000022</v>
      </c>
      <c r="F104" s="110" t="s">
        <v>130</v>
      </c>
      <c r="G104" s="102" t="s">
        <v>34</v>
      </c>
    </row>
    <row r="105" spans="1:8" x14ac:dyDescent="0.25">
      <c r="A105" s="105">
        <v>39014</v>
      </c>
      <c r="B105" s="102">
        <v>1</v>
      </c>
      <c r="C105" s="102">
        <v>10</v>
      </c>
      <c r="D105" s="130">
        <v>25</v>
      </c>
      <c r="E105" s="110">
        <f t="shared" si="2"/>
        <v>1307.3000000000022</v>
      </c>
      <c r="F105" s="110" t="s">
        <v>130</v>
      </c>
      <c r="G105" s="102" t="s">
        <v>112</v>
      </c>
    </row>
    <row r="106" spans="1:8" x14ac:dyDescent="0.25">
      <c r="A106" s="107">
        <v>39014</v>
      </c>
      <c r="B106" s="108">
        <v>1</v>
      </c>
      <c r="C106" s="108">
        <v>10</v>
      </c>
      <c r="D106" s="131">
        <v>-600</v>
      </c>
      <c r="E106" s="110">
        <f t="shared" si="2"/>
        <v>707.30000000000223</v>
      </c>
      <c r="F106" s="110" t="s">
        <v>133</v>
      </c>
      <c r="G106" s="111" t="s">
        <v>54</v>
      </c>
      <c r="H106" s="108"/>
    </row>
    <row r="107" spans="1:8" x14ac:dyDescent="0.25">
      <c r="A107" s="105">
        <v>39022</v>
      </c>
      <c r="B107" s="102">
        <v>2</v>
      </c>
      <c r="C107" s="102">
        <v>11</v>
      </c>
      <c r="D107" s="130">
        <v>10</v>
      </c>
      <c r="E107" s="110">
        <f t="shared" si="2"/>
        <v>717.30000000000223</v>
      </c>
      <c r="F107" s="110" t="s">
        <v>130</v>
      </c>
      <c r="G107" s="102" t="s">
        <v>86</v>
      </c>
    </row>
    <row r="108" spans="1:8" x14ac:dyDescent="0.25">
      <c r="A108" s="107">
        <v>39034</v>
      </c>
      <c r="B108" s="108">
        <v>2</v>
      </c>
      <c r="C108" s="108">
        <v>11</v>
      </c>
      <c r="D108" s="131">
        <v>-452.49</v>
      </c>
      <c r="E108" s="110">
        <f t="shared" si="2"/>
        <v>264.81000000000222</v>
      </c>
      <c r="F108" s="110" t="s">
        <v>134</v>
      </c>
      <c r="G108" s="111" t="s">
        <v>111</v>
      </c>
      <c r="H108" s="108"/>
    </row>
    <row r="109" spans="1:8" x14ac:dyDescent="0.25">
      <c r="A109" s="107">
        <v>39034</v>
      </c>
      <c r="B109" s="108">
        <v>2</v>
      </c>
      <c r="C109" s="108">
        <v>11</v>
      </c>
      <c r="D109" s="131">
        <v>-15.33</v>
      </c>
      <c r="E109" s="110">
        <f t="shared" si="2"/>
        <v>249.48000000000221</v>
      </c>
      <c r="F109" s="110" t="s">
        <v>132</v>
      </c>
      <c r="G109" s="111" t="s">
        <v>18</v>
      </c>
      <c r="H109" s="108"/>
    </row>
    <row r="110" spans="1:8" x14ac:dyDescent="0.25">
      <c r="A110" s="105">
        <v>39035</v>
      </c>
      <c r="B110" s="102">
        <v>2</v>
      </c>
      <c r="C110" s="102">
        <v>11</v>
      </c>
      <c r="D110" s="130">
        <v>100</v>
      </c>
      <c r="E110" s="110">
        <f t="shared" si="2"/>
        <v>349.48000000000218</v>
      </c>
      <c r="F110" s="110" t="s">
        <v>130</v>
      </c>
      <c r="G110" s="102" t="s">
        <v>122</v>
      </c>
    </row>
    <row r="111" spans="1:8" x14ac:dyDescent="0.25">
      <c r="A111" s="105">
        <v>39041</v>
      </c>
      <c r="B111" s="102">
        <v>2</v>
      </c>
      <c r="C111" s="102">
        <v>11</v>
      </c>
      <c r="D111" s="130">
        <v>50</v>
      </c>
      <c r="E111" s="110">
        <f t="shared" si="2"/>
        <v>399.48000000000218</v>
      </c>
      <c r="F111" s="110" t="s">
        <v>130</v>
      </c>
      <c r="G111" s="102" t="s">
        <v>12</v>
      </c>
    </row>
    <row r="112" spans="1:8" x14ac:dyDescent="0.25">
      <c r="A112" s="107">
        <v>39041</v>
      </c>
      <c r="B112" s="108">
        <v>2</v>
      </c>
      <c r="C112" s="108">
        <v>11</v>
      </c>
      <c r="D112" s="131">
        <v>-85.12</v>
      </c>
      <c r="E112" s="110">
        <f t="shared" si="2"/>
        <v>314.36000000000217</v>
      </c>
      <c r="F112" s="110" t="s">
        <v>129</v>
      </c>
      <c r="G112" s="111" t="s">
        <v>21</v>
      </c>
      <c r="H112" s="108"/>
    </row>
    <row r="113" spans="1:8" x14ac:dyDescent="0.25">
      <c r="A113" s="105">
        <v>39042</v>
      </c>
      <c r="B113" s="102">
        <v>1</v>
      </c>
      <c r="C113" s="102">
        <v>11</v>
      </c>
      <c r="D113" s="130">
        <v>760</v>
      </c>
      <c r="E113" s="110">
        <f t="shared" si="2"/>
        <v>1074.3600000000022</v>
      </c>
      <c r="F113" s="110" t="s">
        <v>130</v>
      </c>
      <c r="G113" s="102" t="s">
        <v>101</v>
      </c>
    </row>
    <row r="114" spans="1:8" x14ac:dyDescent="0.25">
      <c r="A114" s="107">
        <v>39045</v>
      </c>
      <c r="B114" s="108">
        <v>1</v>
      </c>
      <c r="C114" s="108">
        <v>11</v>
      </c>
      <c r="D114" s="131">
        <v>-40.46</v>
      </c>
      <c r="E114" s="110">
        <f t="shared" si="2"/>
        <v>1033.9000000000021</v>
      </c>
      <c r="F114" s="110" t="s">
        <v>129</v>
      </c>
      <c r="G114" s="111" t="s">
        <v>55</v>
      </c>
      <c r="H114" s="108"/>
    </row>
    <row r="115" spans="1:8" x14ac:dyDescent="0.25">
      <c r="A115" s="105">
        <v>39051</v>
      </c>
      <c r="B115" s="102">
        <v>1</v>
      </c>
      <c r="C115" s="102">
        <v>11</v>
      </c>
      <c r="D115" s="130">
        <v>1000</v>
      </c>
      <c r="E115" s="110">
        <f t="shared" si="2"/>
        <v>2033.9000000000021</v>
      </c>
      <c r="F115" s="110" t="s">
        <v>130</v>
      </c>
      <c r="G115" s="102" t="s">
        <v>41</v>
      </c>
    </row>
    <row r="116" spans="1:8" x14ac:dyDescent="0.25">
      <c r="A116" s="105">
        <v>39052</v>
      </c>
      <c r="B116" s="102">
        <v>4</v>
      </c>
      <c r="C116" s="102">
        <v>12</v>
      </c>
      <c r="D116" s="130">
        <v>10</v>
      </c>
      <c r="E116" s="110">
        <f t="shared" si="2"/>
        <v>2043.9000000000021</v>
      </c>
      <c r="F116" s="110" t="s">
        <v>130</v>
      </c>
      <c r="G116" s="102" t="s">
        <v>86</v>
      </c>
    </row>
    <row r="117" spans="1:8" x14ac:dyDescent="0.25">
      <c r="A117" s="105">
        <v>39058</v>
      </c>
      <c r="B117" s="102">
        <v>4</v>
      </c>
      <c r="C117" s="102">
        <v>12</v>
      </c>
      <c r="D117" s="130">
        <v>8000</v>
      </c>
      <c r="E117" s="110">
        <f t="shared" si="2"/>
        <v>10043.900000000001</v>
      </c>
      <c r="F117" s="110" t="s">
        <v>130</v>
      </c>
      <c r="G117" s="102" t="s">
        <v>42</v>
      </c>
    </row>
    <row r="118" spans="1:8" x14ac:dyDescent="0.25">
      <c r="A118" s="107">
        <v>39063</v>
      </c>
      <c r="B118" s="108">
        <v>4</v>
      </c>
      <c r="C118" s="108">
        <v>12</v>
      </c>
      <c r="D118" s="131">
        <v>-21.9</v>
      </c>
      <c r="E118" s="110">
        <f t="shared" si="2"/>
        <v>10022.000000000002</v>
      </c>
      <c r="F118" s="110" t="s">
        <v>129</v>
      </c>
      <c r="G118" s="111" t="s">
        <v>22</v>
      </c>
      <c r="H118" s="108"/>
    </row>
    <row r="119" spans="1:8" x14ac:dyDescent="0.25">
      <c r="A119" s="105">
        <v>39064</v>
      </c>
      <c r="B119" s="102">
        <v>4</v>
      </c>
      <c r="C119" s="102">
        <v>12</v>
      </c>
      <c r="D119" s="130">
        <v>400</v>
      </c>
      <c r="E119" s="110">
        <f t="shared" si="2"/>
        <v>10422.000000000002</v>
      </c>
      <c r="F119" s="110" t="s">
        <v>130</v>
      </c>
      <c r="G119" s="102" t="s">
        <v>43</v>
      </c>
    </row>
    <row r="120" spans="1:8" x14ac:dyDescent="0.25">
      <c r="A120" s="105">
        <v>39069</v>
      </c>
      <c r="B120" s="102">
        <v>3</v>
      </c>
      <c r="C120" s="102">
        <v>12</v>
      </c>
      <c r="D120" s="130">
        <v>20</v>
      </c>
      <c r="E120" s="110">
        <f t="shared" si="2"/>
        <v>10442.000000000002</v>
      </c>
      <c r="F120" s="110" t="s">
        <v>130</v>
      </c>
      <c r="G120" s="102" t="s">
        <v>102</v>
      </c>
    </row>
    <row r="121" spans="1:8" x14ac:dyDescent="0.25">
      <c r="A121" s="105">
        <v>39071</v>
      </c>
      <c r="B121" s="102">
        <v>3</v>
      </c>
      <c r="C121" s="102">
        <v>12</v>
      </c>
      <c r="D121" s="130">
        <v>200</v>
      </c>
      <c r="E121" s="110">
        <f t="shared" si="2"/>
        <v>10642.000000000002</v>
      </c>
      <c r="F121" s="110" t="s">
        <v>130</v>
      </c>
      <c r="G121" s="102" t="s">
        <v>103</v>
      </c>
    </row>
    <row r="122" spans="1:8" x14ac:dyDescent="0.25">
      <c r="A122" s="105">
        <v>39071</v>
      </c>
      <c r="B122" s="102">
        <v>3</v>
      </c>
      <c r="C122" s="102">
        <v>12</v>
      </c>
      <c r="D122" s="130">
        <v>50</v>
      </c>
      <c r="E122" s="110">
        <f t="shared" si="2"/>
        <v>10692.000000000002</v>
      </c>
      <c r="F122" s="110" t="s">
        <v>130</v>
      </c>
      <c r="G122" s="102" t="s">
        <v>104</v>
      </c>
    </row>
    <row r="123" spans="1:8" x14ac:dyDescent="0.25">
      <c r="A123" s="105">
        <v>39073</v>
      </c>
      <c r="B123" s="102">
        <v>2</v>
      </c>
      <c r="C123" s="102">
        <v>12</v>
      </c>
      <c r="D123" s="130">
        <v>50</v>
      </c>
      <c r="E123" s="110">
        <f t="shared" si="2"/>
        <v>10742.000000000002</v>
      </c>
      <c r="F123" s="110" t="s">
        <v>130</v>
      </c>
      <c r="G123" s="102" t="s">
        <v>85</v>
      </c>
    </row>
    <row r="124" spans="1:8" x14ac:dyDescent="0.25">
      <c r="A124" s="105">
        <v>39073</v>
      </c>
      <c r="B124" s="102">
        <v>2</v>
      </c>
      <c r="C124" s="102">
        <v>12</v>
      </c>
      <c r="D124" s="130">
        <v>100</v>
      </c>
      <c r="E124" s="110">
        <f t="shared" si="2"/>
        <v>10842.000000000002</v>
      </c>
      <c r="F124" s="110" t="s">
        <v>130</v>
      </c>
      <c r="G124" s="102" t="s">
        <v>123</v>
      </c>
    </row>
    <row r="125" spans="1:8" x14ac:dyDescent="0.25">
      <c r="A125" s="105">
        <v>39073</v>
      </c>
      <c r="B125" s="102">
        <v>2</v>
      </c>
      <c r="C125" s="102">
        <v>12</v>
      </c>
      <c r="D125" s="130">
        <v>5000</v>
      </c>
      <c r="E125" s="110">
        <f t="shared" si="2"/>
        <v>15842.000000000002</v>
      </c>
      <c r="F125" s="110" t="s">
        <v>130</v>
      </c>
      <c r="G125" s="102" t="s">
        <v>16</v>
      </c>
    </row>
    <row r="126" spans="1:8" x14ac:dyDescent="0.25">
      <c r="A126" s="105">
        <v>39073</v>
      </c>
      <c r="B126" s="102">
        <v>3</v>
      </c>
      <c r="C126" s="102">
        <v>12</v>
      </c>
      <c r="D126" s="130">
        <v>20</v>
      </c>
      <c r="E126" s="110">
        <f t="shared" si="2"/>
        <v>15862.000000000002</v>
      </c>
      <c r="F126" s="110" t="s">
        <v>130</v>
      </c>
      <c r="G126" s="102" t="s">
        <v>105</v>
      </c>
    </row>
    <row r="127" spans="1:8" x14ac:dyDescent="0.25">
      <c r="A127" s="105">
        <v>39073</v>
      </c>
      <c r="B127" s="102">
        <v>3</v>
      </c>
      <c r="C127" s="102">
        <v>12</v>
      </c>
      <c r="D127" s="130">
        <v>30</v>
      </c>
      <c r="E127" s="110">
        <f t="shared" si="2"/>
        <v>15892.000000000002</v>
      </c>
      <c r="F127" s="110" t="s">
        <v>130</v>
      </c>
      <c r="G127" s="102" t="s">
        <v>87</v>
      </c>
    </row>
    <row r="128" spans="1:8" x14ac:dyDescent="0.25">
      <c r="A128" s="105">
        <v>39078</v>
      </c>
      <c r="B128" s="102">
        <v>1</v>
      </c>
      <c r="C128" s="102">
        <v>12</v>
      </c>
      <c r="D128" s="130">
        <v>100</v>
      </c>
      <c r="E128" s="110">
        <f t="shared" si="2"/>
        <v>15992.000000000002</v>
      </c>
      <c r="F128" s="110" t="s">
        <v>130</v>
      </c>
      <c r="G128" s="102" t="s">
        <v>99</v>
      </c>
    </row>
    <row r="129" spans="1:8" x14ac:dyDescent="0.25">
      <c r="A129" s="105">
        <v>39078</v>
      </c>
      <c r="B129" s="102">
        <v>2</v>
      </c>
      <c r="C129" s="102">
        <v>12</v>
      </c>
      <c r="D129" s="130">
        <v>50</v>
      </c>
      <c r="E129" s="110">
        <f t="shared" si="2"/>
        <v>16042.000000000002</v>
      </c>
      <c r="F129" s="110" t="s">
        <v>130</v>
      </c>
      <c r="G129" s="102" t="s">
        <v>93</v>
      </c>
    </row>
    <row r="130" spans="1:8" x14ac:dyDescent="0.25">
      <c r="A130" s="105">
        <v>39078</v>
      </c>
      <c r="B130" s="102">
        <v>2</v>
      </c>
      <c r="C130" s="102">
        <v>12</v>
      </c>
      <c r="D130" s="130">
        <v>50</v>
      </c>
      <c r="E130" s="110">
        <f t="shared" si="2"/>
        <v>16092.000000000002</v>
      </c>
      <c r="F130" s="110" t="s">
        <v>130</v>
      </c>
      <c r="G130" s="102" t="s">
        <v>107</v>
      </c>
    </row>
    <row r="131" spans="1:8" x14ac:dyDescent="0.25">
      <c r="A131" s="105">
        <v>39078</v>
      </c>
      <c r="B131" s="102">
        <v>2</v>
      </c>
      <c r="C131" s="102">
        <v>12</v>
      </c>
      <c r="D131" s="130">
        <v>10</v>
      </c>
      <c r="E131" s="110">
        <f t="shared" si="2"/>
        <v>16102.000000000002</v>
      </c>
      <c r="F131" s="110" t="s">
        <v>130</v>
      </c>
      <c r="G131" s="102" t="s">
        <v>70</v>
      </c>
    </row>
    <row r="132" spans="1:8" x14ac:dyDescent="0.25">
      <c r="A132" s="107">
        <v>39080</v>
      </c>
      <c r="B132" s="108">
        <v>1</v>
      </c>
      <c r="C132" s="108">
        <v>12</v>
      </c>
      <c r="D132" s="131">
        <v>-446.34</v>
      </c>
      <c r="E132" s="110">
        <f t="shared" si="2"/>
        <v>15655.660000000002</v>
      </c>
      <c r="F132" s="110" t="s">
        <v>134</v>
      </c>
      <c r="G132" s="111" t="s">
        <v>125</v>
      </c>
      <c r="H132" s="108"/>
    </row>
    <row r="133" spans="1:8" ht="3.75" customHeight="1" x14ac:dyDescent="0.25">
      <c r="A133" s="107"/>
      <c r="B133" s="108"/>
      <c r="C133" s="108"/>
      <c r="D133" s="131"/>
      <c r="E133" s="109"/>
      <c r="F133" s="109"/>
      <c r="G133" s="111"/>
      <c r="H133" s="108"/>
    </row>
    <row r="134" spans="1:8" ht="13" thickBot="1" x14ac:dyDescent="0.3">
      <c r="A134" s="107"/>
      <c r="B134" s="108"/>
      <c r="C134" s="108"/>
      <c r="D134" s="134">
        <f>SUM(D15:D133)</f>
        <v>15655.660000000002</v>
      </c>
      <c r="E134" s="109"/>
      <c r="F134" s="109"/>
      <c r="G134" s="111"/>
      <c r="H134" s="108"/>
    </row>
    <row r="135" spans="1:8" ht="13" thickTop="1" x14ac:dyDescent="0.25">
      <c r="A135" s="107"/>
      <c r="B135" s="108"/>
      <c r="D135" s="133"/>
      <c r="E135" s="102"/>
      <c r="F135" s="102"/>
      <c r="H135" s="108"/>
    </row>
    <row r="136" spans="1:8" x14ac:dyDescent="0.25">
      <c r="A136" s="107"/>
      <c r="B136" s="108"/>
      <c r="C136" s="108"/>
      <c r="D136" s="135">
        <v>15655.66</v>
      </c>
      <c r="E136" s="110">
        <f>+D136</f>
        <v>15655.66</v>
      </c>
      <c r="F136" s="110"/>
      <c r="G136" s="111"/>
      <c r="H136" s="108"/>
    </row>
    <row r="137" spans="1:8" x14ac:dyDescent="0.25">
      <c r="A137" s="107">
        <v>39084</v>
      </c>
      <c r="B137" s="108">
        <v>2</v>
      </c>
      <c r="C137" s="108">
        <v>1</v>
      </c>
      <c r="D137" s="131">
        <v>-445.51</v>
      </c>
      <c r="E137" s="110">
        <f>+E136+D137</f>
        <v>15210.15</v>
      </c>
      <c r="F137" s="110" t="s">
        <v>134</v>
      </c>
      <c r="G137" s="111" t="s">
        <v>125</v>
      </c>
      <c r="H137" s="108"/>
    </row>
    <row r="138" spans="1:8" x14ac:dyDescent="0.25">
      <c r="A138" s="107">
        <v>39084</v>
      </c>
      <c r="B138" s="108">
        <v>2</v>
      </c>
      <c r="C138" s="108">
        <v>1</v>
      </c>
      <c r="D138" s="131">
        <v>-445.51</v>
      </c>
      <c r="E138" s="110">
        <f t="shared" ref="E138:E201" si="3">+E137+D138</f>
        <v>14764.64</v>
      </c>
      <c r="F138" s="110" t="s">
        <v>134</v>
      </c>
      <c r="G138" s="111" t="s">
        <v>125</v>
      </c>
      <c r="H138" s="108"/>
    </row>
    <row r="139" spans="1:8" x14ac:dyDescent="0.25">
      <c r="A139" s="107">
        <v>39084</v>
      </c>
      <c r="B139" s="108">
        <v>2</v>
      </c>
      <c r="C139" s="108">
        <v>1</v>
      </c>
      <c r="D139" s="131">
        <v>-443.17</v>
      </c>
      <c r="E139" s="110">
        <f t="shared" si="3"/>
        <v>14321.47</v>
      </c>
      <c r="F139" s="110" t="s">
        <v>134</v>
      </c>
      <c r="G139" s="111" t="s">
        <v>125</v>
      </c>
      <c r="H139" s="108"/>
    </row>
    <row r="140" spans="1:8" x14ac:dyDescent="0.25">
      <c r="A140" s="105">
        <v>39084</v>
      </c>
      <c r="B140" s="102">
        <v>3</v>
      </c>
      <c r="C140" s="102">
        <v>1</v>
      </c>
      <c r="D140" s="130">
        <v>10</v>
      </c>
      <c r="E140" s="110">
        <f t="shared" si="3"/>
        <v>14331.47</v>
      </c>
      <c r="F140" s="110" t="s">
        <v>130</v>
      </c>
      <c r="G140" s="102" t="s">
        <v>86</v>
      </c>
    </row>
    <row r="141" spans="1:8" x14ac:dyDescent="0.25">
      <c r="A141" s="107">
        <v>39086</v>
      </c>
      <c r="B141" s="108">
        <v>2</v>
      </c>
      <c r="C141" s="108">
        <v>1</v>
      </c>
      <c r="D141" s="131">
        <v>-442.64</v>
      </c>
      <c r="E141" s="110">
        <f t="shared" si="3"/>
        <v>13888.83</v>
      </c>
      <c r="F141" s="110" t="s">
        <v>134</v>
      </c>
      <c r="G141" s="111" t="s">
        <v>125</v>
      </c>
      <c r="H141" s="108"/>
    </row>
    <row r="142" spans="1:8" x14ac:dyDescent="0.25">
      <c r="A142" s="107">
        <v>39087</v>
      </c>
      <c r="B142" s="108">
        <v>2</v>
      </c>
      <c r="C142" s="108">
        <v>1</v>
      </c>
      <c r="D142" s="131">
        <v>-3.5</v>
      </c>
      <c r="E142" s="110">
        <f t="shared" si="3"/>
        <v>13885.33</v>
      </c>
      <c r="F142" s="110" t="s">
        <v>129</v>
      </c>
      <c r="G142" s="111" t="s">
        <v>17</v>
      </c>
      <c r="H142" s="112"/>
    </row>
    <row r="143" spans="1:8" x14ac:dyDescent="0.25">
      <c r="A143" s="105">
        <v>39090</v>
      </c>
      <c r="B143" s="102">
        <v>2</v>
      </c>
      <c r="C143" s="102">
        <v>1</v>
      </c>
      <c r="D143" s="130">
        <v>30</v>
      </c>
      <c r="E143" s="110">
        <f t="shared" si="3"/>
        <v>13915.33</v>
      </c>
      <c r="F143" s="110" t="s">
        <v>130</v>
      </c>
      <c r="G143" s="102" t="s">
        <v>94</v>
      </c>
    </row>
    <row r="144" spans="1:8" x14ac:dyDescent="0.25">
      <c r="A144" s="107">
        <v>39094</v>
      </c>
      <c r="B144" s="108">
        <v>1</v>
      </c>
      <c r="C144" s="108">
        <v>1</v>
      </c>
      <c r="D144" s="131">
        <v>-2298.85</v>
      </c>
      <c r="E144" s="110">
        <f t="shared" si="3"/>
        <v>11616.48</v>
      </c>
      <c r="F144" s="110" t="s">
        <v>134</v>
      </c>
      <c r="G144" s="111" t="s">
        <v>111</v>
      </c>
      <c r="H144" s="112"/>
    </row>
    <row r="145" spans="1:8" x14ac:dyDescent="0.25">
      <c r="A145" s="107">
        <v>39094</v>
      </c>
      <c r="B145" s="108">
        <v>1</v>
      </c>
      <c r="C145" s="108">
        <v>1</v>
      </c>
      <c r="D145" s="131">
        <v>-15.33</v>
      </c>
      <c r="E145" s="110">
        <f t="shared" si="3"/>
        <v>11601.15</v>
      </c>
      <c r="F145" s="110" t="s">
        <v>137</v>
      </c>
      <c r="G145" s="111" t="s">
        <v>18</v>
      </c>
      <c r="H145" s="112"/>
    </row>
    <row r="146" spans="1:8" x14ac:dyDescent="0.25">
      <c r="A146" s="105">
        <v>39094</v>
      </c>
      <c r="B146" s="102">
        <v>2</v>
      </c>
      <c r="C146" s="102">
        <v>1</v>
      </c>
      <c r="D146" s="130">
        <v>2.68</v>
      </c>
      <c r="E146" s="110">
        <f t="shared" si="3"/>
        <v>11603.83</v>
      </c>
      <c r="F146" s="110" t="s">
        <v>130</v>
      </c>
      <c r="G146" s="102" t="s">
        <v>15</v>
      </c>
    </row>
    <row r="147" spans="1:8" x14ac:dyDescent="0.25">
      <c r="A147" s="107">
        <v>39100</v>
      </c>
      <c r="B147" s="108">
        <v>1</v>
      </c>
      <c r="C147" s="108">
        <v>1</v>
      </c>
      <c r="D147" s="131">
        <v>-448.67</v>
      </c>
      <c r="E147" s="110">
        <f t="shared" si="3"/>
        <v>11155.16</v>
      </c>
      <c r="F147" s="110" t="s">
        <v>134</v>
      </c>
      <c r="G147" s="111" t="s">
        <v>125</v>
      </c>
      <c r="H147" s="108"/>
    </row>
    <row r="148" spans="1:8" x14ac:dyDescent="0.25">
      <c r="A148" s="105">
        <v>39114</v>
      </c>
      <c r="B148" s="102">
        <v>2</v>
      </c>
      <c r="C148" s="102">
        <v>2</v>
      </c>
      <c r="D148" s="130">
        <v>10</v>
      </c>
      <c r="E148" s="110">
        <f t="shared" si="3"/>
        <v>11165.16</v>
      </c>
      <c r="F148" s="110" t="s">
        <v>130</v>
      </c>
      <c r="G148" s="102" t="s">
        <v>86</v>
      </c>
    </row>
    <row r="149" spans="1:8" x14ac:dyDescent="0.25">
      <c r="A149" s="107">
        <v>39118</v>
      </c>
      <c r="B149" s="108">
        <v>2</v>
      </c>
      <c r="C149" s="108">
        <v>2</v>
      </c>
      <c r="D149" s="131">
        <v>-444.76</v>
      </c>
      <c r="E149" s="110">
        <f t="shared" si="3"/>
        <v>10720.4</v>
      </c>
      <c r="F149" s="110" t="s">
        <v>134</v>
      </c>
      <c r="G149" s="111" t="s">
        <v>125</v>
      </c>
      <c r="H149" s="108"/>
    </row>
    <row r="150" spans="1:8" x14ac:dyDescent="0.25">
      <c r="A150" s="107">
        <v>39118</v>
      </c>
      <c r="B150" s="108">
        <v>2</v>
      </c>
      <c r="C150" s="108">
        <v>2</v>
      </c>
      <c r="D150" s="131">
        <v>-444.76</v>
      </c>
      <c r="E150" s="110">
        <f t="shared" si="3"/>
        <v>10275.64</v>
      </c>
      <c r="F150" s="110" t="s">
        <v>134</v>
      </c>
      <c r="G150" s="111" t="s">
        <v>125</v>
      </c>
      <c r="H150" s="108"/>
    </row>
    <row r="151" spans="1:8" x14ac:dyDescent="0.25">
      <c r="A151" s="107">
        <v>39126</v>
      </c>
      <c r="B151" s="108">
        <v>1</v>
      </c>
      <c r="C151" s="108">
        <v>2</v>
      </c>
      <c r="D151" s="131">
        <v>-2305.4699999999998</v>
      </c>
      <c r="E151" s="110">
        <f t="shared" si="3"/>
        <v>7970.17</v>
      </c>
      <c r="F151" s="110" t="s">
        <v>134</v>
      </c>
      <c r="G151" s="111" t="s">
        <v>111</v>
      </c>
      <c r="H151" s="112"/>
    </row>
    <row r="152" spans="1:8" x14ac:dyDescent="0.25">
      <c r="A152" s="107">
        <v>39126</v>
      </c>
      <c r="B152" s="108">
        <v>1</v>
      </c>
      <c r="C152" s="108">
        <v>2</v>
      </c>
      <c r="D152" s="131">
        <v>-15.33</v>
      </c>
      <c r="E152" s="110">
        <f t="shared" si="3"/>
        <v>7954.84</v>
      </c>
      <c r="F152" s="110" t="s">
        <v>137</v>
      </c>
      <c r="G152" s="111" t="s">
        <v>18</v>
      </c>
      <c r="H152" s="112"/>
    </row>
    <row r="153" spans="1:8" x14ac:dyDescent="0.25">
      <c r="A153" s="107">
        <v>39133</v>
      </c>
      <c r="B153" s="108">
        <v>1</v>
      </c>
      <c r="C153" s="108">
        <v>2</v>
      </c>
      <c r="D153" s="131">
        <v>-448.01</v>
      </c>
      <c r="E153" s="110">
        <f t="shared" si="3"/>
        <v>7506.83</v>
      </c>
      <c r="F153" s="110" t="s">
        <v>134</v>
      </c>
      <c r="G153" s="111" t="s">
        <v>125</v>
      </c>
      <c r="H153" s="108"/>
    </row>
    <row r="154" spans="1:8" x14ac:dyDescent="0.25">
      <c r="A154" s="107">
        <v>39134</v>
      </c>
      <c r="B154" s="108">
        <v>1</v>
      </c>
      <c r="C154" s="108">
        <v>2</v>
      </c>
      <c r="D154" s="131">
        <v>-448.01</v>
      </c>
      <c r="E154" s="110">
        <f t="shared" si="3"/>
        <v>7058.82</v>
      </c>
      <c r="F154" s="110" t="s">
        <v>134</v>
      </c>
      <c r="G154" s="111" t="s">
        <v>125</v>
      </c>
      <c r="H154" s="108"/>
    </row>
    <row r="155" spans="1:8" x14ac:dyDescent="0.25">
      <c r="A155" s="105">
        <v>39142</v>
      </c>
      <c r="B155" s="102">
        <v>2</v>
      </c>
      <c r="C155" s="102">
        <v>3</v>
      </c>
      <c r="D155" s="130">
        <v>10</v>
      </c>
      <c r="E155" s="110">
        <f t="shared" si="3"/>
        <v>7068.82</v>
      </c>
      <c r="F155" s="110" t="s">
        <v>130</v>
      </c>
      <c r="G155" s="102" t="s">
        <v>86</v>
      </c>
    </row>
    <row r="156" spans="1:8" x14ac:dyDescent="0.25">
      <c r="A156" s="105">
        <v>39146</v>
      </c>
      <c r="B156" s="102">
        <v>2</v>
      </c>
      <c r="C156" s="102">
        <v>3</v>
      </c>
      <c r="D156" s="130">
        <v>50</v>
      </c>
      <c r="E156" s="110">
        <f t="shared" si="3"/>
        <v>7118.82</v>
      </c>
      <c r="F156" s="110" t="s">
        <v>130</v>
      </c>
      <c r="G156" s="102" t="s">
        <v>68</v>
      </c>
    </row>
    <row r="157" spans="1:8" x14ac:dyDescent="0.25">
      <c r="A157" s="107">
        <v>39146</v>
      </c>
      <c r="B157" s="108">
        <v>2</v>
      </c>
      <c r="C157" s="108">
        <v>3</v>
      </c>
      <c r="D157" s="131">
        <v>-21.62</v>
      </c>
      <c r="E157" s="110">
        <f t="shared" si="3"/>
        <v>7097.2</v>
      </c>
      <c r="F157" s="110" t="s">
        <v>129</v>
      </c>
      <c r="G157" s="111" t="s">
        <v>23</v>
      </c>
      <c r="H157" s="112"/>
    </row>
    <row r="158" spans="1:8" x14ac:dyDescent="0.25">
      <c r="A158" s="107">
        <v>39146</v>
      </c>
      <c r="B158" s="108">
        <v>2</v>
      </c>
      <c r="C158" s="108">
        <v>3</v>
      </c>
      <c r="D158" s="131">
        <v>-2272.73</v>
      </c>
      <c r="E158" s="110">
        <f t="shared" si="3"/>
        <v>4824.4699999999993</v>
      </c>
      <c r="F158" s="110" t="s">
        <v>134</v>
      </c>
      <c r="G158" s="111" t="s">
        <v>111</v>
      </c>
      <c r="H158" s="112"/>
    </row>
    <row r="159" spans="1:8" x14ac:dyDescent="0.25">
      <c r="A159" s="107">
        <v>39146</v>
      </c>
      <c r="B159" s="108">
        <v>2</v>
      </c>
      <c r="C159" s="108">
        <v>3</v>
      </c>
      <c r="D159" s="131">
        <v>-15.33</v>
      </c>
      <c r="E159" s="110">
        <f t="shared" si="3"/>
        <v>4809.1399999999994</v>
      </c>
      <c r="F159" s="110" t="s">
        <v>137</v>
      </c>
      <c r="G159" s="111" t="s">
        <v>18</v>
      </c>
      <c r="H159" s="112"/>
    </row>
    <row r="160" spans="1:8" x14ac:dyDescent="0.25">
      <c r="A160" s="105">
        <v>39150</v>
      </c>
      <c r="B160" s="102">
        <v>1</v>
      </c>
      <c r="C160" s="102">
        <v>3</v>
      </c>
      <c r="D160" s="130">
        <v>2000</v>
      </c>
      <c r="E160" s="110">
        <f t="shared" si="3"/>
        <v>6809.1399999999994</v>
      </c>
      <c r="F160" s="110" t="s">
        <v>130</v>
      </c>
      <c r="G160" s="102" t="s">
        <v>44</v>
      </c>
    </row>
    <row r="161" spans="1:8" x14ac:dyDescent="0.25">
      <c r="A161" s="105">
        <v>39163</v>
      </c>
      <c r="B161" s="102">
        <v>1</v>
      </c>
      <c r="C161" s="102">
        <v>3</v>
      </c>
      <c r="D161" s="130">
        <v>20</v>
      </c>
      <c r="E161" s="110">
        <f t="shared" si="3"/>
        <v>6829.1399999999994</v>
      </c>
      <c r="F161" s="110" t="s">
        <v>130</v>
      </c>
      <c r="G161" s="102" t="s">
        <v>117</v>
      </c>
    </row>
    <row r="162" spans="1:8" x14ac:dyDescent="0.25">
      <c r="A162" s="105">
        <v>39167</v>
      </c>
      <c r="B162" s="102">
        <v>1</v>
      </c>
      <c r="C162" s="102">
        <v>3</v>
      </c>
      <c r="D162" s="130">
        <v>400</v>
      </c>
      <c r="E162" s="110">
        <f t="shared" si="3"/>
        <v>7229.1399999999994</v>
      </c>
      <c r="F162" s="110" t="s">
        <v>130</v>
      </c>
      <c r="G162" s="102" t="s">
        <v>45</v>
      </c>
    </row>
    <row r="163" spans="1:8" x14ac:dyDescent="0.25">
      <c r="A163" s="105">
        <v>39174</v>
      </c>
      <c r="B163" s="102">
        <v>2</v>
      </c>
      <c r="C163" s="102">
        <v>4</v>
      </c>
      <c r="D163" s="130">
        <v>30</v>
      </c>
      <c r="E163" s="110">
        <f t="shared" si="3"/>
        <v>7259.1399999999994</v>
      </c>
      <c r="F163" s="110" t="s">
        <v>130</v>
      </c>
      <c r="G163" s="102" t="s">
        <v>80</v>
      </c>
    </row>
    <row r="164" spans="1:8" x14ac:dyDescent="0.25">
      <c r="A164" s="105">
        <v>39174</v>
      </c>
      <c r="B164" s="102">
        <v>3</v>
      </c>
      <c r="C164" s="102">
        <v>4</v>
      </c>
      <c r="D164" s="130">
        <v>10</v>
      </c>
      <c r="E164" s="110">
        <f t="shared" si="3"/>
        <v>7269.1399999999994</v>
      </c>
      <c r="F164" s="110" t="s">
        <v>130</v>
      </c>
      <c r="G164" s="102" t="s">
        <v>86</v>
      </c>
    </row>
    <row r="165" spans="1:8" x14ac:dyDescent="0.25">
      <c r="A165" s="105">
        <v>39175</v>
      </c>
      <c r="B165" s="102">
        <v>2</v>
      </c>
      <c r="C165" s="102">
        <v>4</v>
      </c>
      <c r="D165" s="130">
        <v>50</v>
      </c>
      <c r="E165" s="110">
        <f t="shared" si="3"/>
        <v>7319.1399999999994</v>
      </c>
      <c r="F165" s="110" t="s">
        <v>130</v>
      </c>
      <c r="G165" s="102" t="s">
        <v>113</v>
      </c>
    </row>
    <row r="166" spans="1:8" x14ac:dyDescent="0.25">
      <c r="A166" s="105">
        <v>39175</v>
      </c>
      <c r="B166" s="102">
        <v>2</v>
      </c>
      <c r="C166" s="102">
        <v>4</v>
      </c>
      <c r="D166" s="130">
        <v>7200</v>
      </c>
      <c r="E166" s="110">
        <f t="shared" si="3"/>
        <v>14519.14</v>
      </c>
      <c r="F166" s="110" t="s">
        <v>130</v>
      </c>
      <c r="G166" s="102" t="s">
        <v>38</v>
      </c>
    </row>
    <row r="167" spans="1:8" x14ac:dyDescent="0.25">
      <c r="A167" s="105">
        <v>39177</v>
      </c>
      <c r="B167" s="102">
        <v>2</v>
      </c>
      <c r="C167" s="102">
        <v>4</v>
      </c>
      <c r="D167" s="130">
        <v>400</v>
      </c>
      <c r="E167" s="110">
        <f t="shared" si="3"/>
        <v>14919.14</v>
      </c>
      <c r="F167" s="110" t="s">
        <v>130</v>
      </c>
      <c r="G167" s="102" t="s">
        <v>46</v>
      </c>
    </row>
    <row r="168" spans="1:8" x14ac:dyDescent="0.25">
      <c r="A168" s="107">
        <v>39177</v>
      </c>
      <c r="B168" s="108">
        <v>2</v>
      </c>
      <c r="C168" s="108">
        <v>4</v>
      </c>
      <c r="D168" s="131">
        <v>-3.5</v>
      </c>
      <c r="E168" s="110">
        <f t="shared" si="3"/>
        <v>14915.64</v>
      </c>
      <c r="F168" s="110" t="s">
        <v>129</v>
      </c>
      <c r="G168" s="111" t="s">
        <v>17</v>
      </c>
      <c r="H168" s="112"/>
    </row>
    <row r="169" spans="1:8" x14ac:dyDescent="0.25">
      <c r="A169" s="105">
        <v>39185</v>
      </c>
      <c r="B169" s="102">
        <v>2</v>
      </c>
      <c r="C169" s="102">
        <v>4</v>
      </c>
      <c r="D169" s="130">
        <v>6.04</v>
      </c>
      <c r="E169" s="110">
        <f t="shared" si="3"/>
        <v>14921.68</v>
      </c>
      <c r="F169" s="110" t="s">
        <v>130</v>
      </c>
      <c r="G169" s="102" t="s">
        <v>15</v>
      </c>
    </row>
    <row r="170" spans="1:8" x14ac:dyDescent="0.25">
      <c r="A170" s="107">
        <v>39185</v>
      </c>
      <c r="B170" s="108">
        <v>2</v>
      </c>
      <c r="C170" s="108">
        <v>4</v>
      </c>
      <c r="D170" s="131">
        <v>-0.01</v>
      </c>
      <c r="E170" s="110">
        <f t="shared" si="3"/>
        <v>14921.67</v>
      </c>
      <c r="F170" s="110" t="s">
        <v>131</v>
      </c>
      <c r="G170" s="108" t="s">
        <v>34</v>
      </c>
      <c r="H170" s="112"/>
    </row>
    <row r="171" spans="1:8" x14ac:dyDescent="0.25">
      <c r="A171" s="105">
        <v>39188</v>
      </c>
      <c r="B171" s="102">
        <v>1</v>
      </c>
      <c r="C171" s="102">
        <v>4</v>
      </c>
      <c r="D171" s="130">
        <v>50</v>
      </c>
      <c r="E171" s="110">
        <f t="shared" si="3"/>
        <v>14971.67</v>
      </c>
      <c r="F171" s="110" t="s">
        <v>130</v>
      </c>
      <c r="G171" s="102" t="s">
        <v>115</v>
      </c>
    </row>
    <row r="172" spans="1:8" x14ac:dyDescent="0.25">
      <c r="A172" s="105">
        <v>39188</v>
      </c>
      <c r="B172" s="102">
        <v>1</v>
      </c>
      <c r="C172" s="102">
        <v>4</v>
      </c>
      <c r="D172" s="130">
        <v>22</v>
      </c>
      <c r="E172" s="110">
        <f t="shared" si="3"/>
        <v>14993.67</v>
      </c>
      <c r="F172" s="110" t="s">
        <v>130</v>
      </c>
      <c r="G172" s="102" t="s">
        <v>13</v>
      </c>
    </row>
    <row r="173" spans="1:8" x14ac:dyDescent="0.25">
      <c r="A173" s="105">
        <v>39191</v>
      </c>
      <c r="B173" s="102">
        <v>1</v>
      </c>
      <c r="C173" s="102">
        <v>4</v>
      </c>
      <c r="D173" s="130">
        <v>50</v>
      </c>
      <c r="E173" s="110">
        <f t="shared" si="3"/>
        <v>15043.67</v>
      </c>
      <c r="F173" s="110" t="s">
        <v>130</v>
      </c>
      <c r="G173" s="102" t="s">
        <v>116</v>
      </c>
    </row>
    <row r="174" spans="1:8" x14ac:dyDescent="0.25">
      <c r="A174" s="105">
        <v>39204</v>
      </c>
      <c r="B174" s="102">
        <v>2</v>
      </c>
      <c r="C174" s="102">
        <v>5</v>
      </c>
      <c r="D174" s="130">
        <v>10</v>
      </c>
      <c r="E174" s="110">
        <f t="shared" si="3"/>
        <v>15053.67</v>
      </c>
      <c r="F174" s="110" t="s">
        <v>130</v>
      </c>
      <c r="G174" s="102" t="s">
        <v>86</v>
      </c>
    </row>
    <row r="175" spans="1:8" x14ac:dyDescent="0.25">
      <c r="A175" s="105">
        <v>39209</v>
      </c>
      <c r="B175" s="102">
        <v>2</v>
      </c>
      <c r="C175" s="102">
        <v>5</v>
      </c>
      <c r="D175" s="130">
        <v>43.03</v>
      </c>
      <c r="E175" s="110">
        <f t="shared" si="3"/>
        <v>15096.7</v>
      </c>
      <c r="F175" s="110" t="s">
        <v>130</v>
      </c>
      <c r="G175" s="102" t="s">
        <v>109</v>
      </c>
    </row>
    <row r="176" spans="1:8" x14ac:dyDescent="0.25">
      <c r="A176" s="107">
        <v>39211</v>
      </c>
      <c r="B176" s="108">
        <v>2</v>
      </c>
      <c r="C176" s="108">
        <v>5</v>
      </c>
      <c r="D176" s="131">
        <v>-112.1</v>
      </c>
      <c r="E176" s="110">
        <f t="shared" si="3"/>
        <v>14984.6</v>
      </c>
      <c r="F176" s="110" t="s">
        <v>133</v>
      </c>
      <c r="G176" s="111" t="s">
        <v>56</v>
      </c>
      <c r="H176" s="108"/>
    </row>
    <row r="177" spans="1:8" x14ac:dyDescent="0.25">
      <c r="A177" s="105">
        <v>39212</v>
      </c>
      <c r="B177" s="102">
        <v>1</v>
      </c>
      <c r="C177" s="102">
        <v>5</v>
      </c>
      <c r="D177" s="130">
        <v>25</v>
      </c>
      <c r="E177" s="110">
        <f t="shared" si="3"/>
        <v>15009.6</v>
      </c>
      <c r="F177" s="110" t="s">
        <v>130</v>
      </c>
      <c r="G177" s="102" t="s">
        <v>76</v>
      </c>
    </row>
    <row r="178" spans="1:8" x14ac:dyDescent="0.25">
      <c r="A178" s="105">
        <v>39220</v>
      </c>
      <c r="B178" s="102">
        <v>1</v>
      </c>
      <c r="C178" s="102">
        <v>5</v>
      </c>
      <c r="D178" s="130">
        <v>5</v>
      </c>
      <c r="E178" s="110">
        <f t="shared" si="3"/>
        <v>15014.6</v>
      </c>
      <c r="F178" s="110" t="s">
        <v>130</v>
      </c>
      <c r="G178" s="102" t="s">
        <v>109</v>
      </c>
    </row>
    <row r="179" spans="1:8" x14ac:dyDescent="0.25">
      <c r="A179" s="105">
        <v>39224</v>
      </c>
      <c r="B179" s="102">
        <v>1</v>
      </c>
      <c r="C179" s="102">
        <v>5</v>
      </c>
      <c r="D179" s="130">
        <v>500</v>
      </c>
      <c r="E179" s="110">
        <f t="shared" si="3"/>
        <v>15514.6</v>
      </c>
      <c r="F179" s="110" t="s">
        <v>130</v>
      </c>
      <c r="G179" s="102" t="s">
        <v>35</v>
      </c>
    </row>
    <row r="180" spans="1:8" x14ac:dyDescent="0.25">
      <c r="A180" s="107">
        <v>39230</v>
      </c>
      <c r="B180" s="108">
        <v>1</v>
      </c>
      <c r="C180" s="108">
        <v>5</v>
      </c>
      <c r="D180" s="131">
        <v>-182.61</v>
      </c>
      <c r="E180" s="110">
        <f t="shared" si="3"/>
        <v>15331.99</v>
      </c>
      <c r="F180" s="110" t="s">
        <v>133</v>
      </c>
      <c r="G180" s="111" t="s">
        <v>57</v>
      </c>
      <c r="H180" s="112"/>
    </row>
    <row r="181" spans="1:8" x14ac:dyDescent="0.25">
      <c r="A181" s="105">
        <v>39234</v>
      </c>
      <c r="B181" s="102">
        <v>1</v>
      </c>
      <c r="C181" s="102">
        <v>6</v>
      </c>
      <c r="D181" s="130">
        <v>10</v>
      </c>
      <c r="E181" s="110">
        <f t="shared" si="3"/>
        <v>15341.99</v>
      </c>
      <c r="F181" s="110" t="s">
        <v>130</v>
      </c>
      <c r="G181" s="102" t="s">
        <v>86</v>
      </c>
    </row>
    <row r="182" spans="1:8" x14ac:dyDescent="0.25">
      <c r="A182" s="105">
        <v>39234</v>
      </c>
      <c r="B182" s="102">
        <v>1</v>
      </c>
      <c r="C182" s="102">
        <v>6</v>
      </c>
      <c r="D182" s="130">
        <v>15</v>
      </c>
      <c r="E182" s="110">
        <f t="shared" si="3"/>
        <v>15356.99</v>
      </c>
      <c r="F182" s="110" t="s">
        <v>130</v>
      </c>
      <c r="G182" s="102" t="s">
        <v>110</v>
      </c>
    </row>
    <row r="183" spans="1:8" x14ac:dyDescent="0.25">
      <c r="A183" s="105">
        <v>39260</v>
      </c>
      <c r="B183" s="102">
        <v>1</v>
      </c>
      <c r="C183" s="102">
        <v>6</v>
      </c>
      <c r="D183" s="130">
        <v>200</v>
      </c>
      <c r="E183" s="110">
        <f t="shared" si="3"/>
        <v>15556.99</v>
      </c>
      <c r="F183" s="110" t="s">
        <v>130</v>
      </c>
      <c r="G183" s="102" t="s">
        <v>14</v>
      </c>
    </row>
    <row r="184" spans="1:8" x14ac:dyDescent="0.25">
      <c r="A184" s="105">
        <v>39261</v>
      </c>
      <c r="B184" s="102">
        <v>1</v>
      </c>
      <c r="C184" s="102">
        <v>6</v>
      </c>
      <c r="D184" s="130">
        <v>3650</v>
      </c>
      <c r="E184" s="110">
        <f t="shared" si="3"/>
        <v>19206.989999999998</v>
      </c>
      <c r="F184" s="110" t="s">
        <v>130</v>
      </c>
      <c r="G184" s="102" t="s">
        <v>47</v>
      </c>
    </row>
    <row r="185" spans="1:8" x14ac:dyDescent="0.25">
      <c r="A185" s="105">
        <v>39265</v>
      </c>
      <c r="B185" s="102">
        <v>3</v>
      </c>
      <c r="C185" s="102">
        <v>7</v>
      </c>
      <c r="D185" s="130">
        <v>10</v>
      </c>
      <c r="E185" s="110">
        <f t="shared" si="3"/>
        <v>19216.989999999998</v>
      </c>
      <c r="F185" s="110" t="s">
        <v>130</v>
      </c>
      <c r="G185" s="102" t="s">
        <v>86</v>
      </c>
    </row>
    <row r="186" spans="1:8" x14ac:dyDescent="0.25">
      <c r="A186" s="107">
        <v>39268</v>
      </c>
      <c r="B186" s="108">
        <v>2</v>
      </c>
      <c r="C186" s="108">
        <v>7</v>
      </c>
      <c r="D186" s="131">
        <v>-3.5</v>
      </c>
      <c r="E186" s="110">
        <f t="shared" si="3"/>
        <v>19213.489999999998</v>
      </c>
      <c r="F186" s="110" t="s">
        <v>129</v>
      </c>
      <c r="G186" s="111" t="s">
        <v>19</v>
      </c>
      <c r="H186" s="112"/>
    </row>
    <row r="187" spans="1:8" x14ac:dyDescent="0.25">
      <c r="A187" s="105">
        <v>39268</v>
      </c>
      <c r="B187" s="102">
        <v>3</v>
      </c>
      <c r="C187" s="102">
        <v>7</v>
      </c>
      <c r="D187" s="130">
        <v>450</v>
      </c>
      <c r="E187" s="110">
        <f t="shared" si="3"/>
        <v>19663.489999999998</v>
      </c>
      <c r="F187" s="110" t="s">
        <v>130</v>
      </c>
      <c r="G187" s="102" t="s">
        <v>40</v>
      </c>
    </row>
    <row r="188" spans="1:8" x14ac:dyDescent="0.25">
      <c r="A188" s="105">
        <v>39272</v>
      </c>
      <c r="B188" s="102">
        <v>2</v>
      </c>
      <c r="C188" s="102">
        <v>7</v>
      </c>
      <c r="D188" s="130">
        <v>65</v>
      </c>
      <c r="E188" s="110">
        <f t="shared" si="3"/>
        <v>19728.489999999998</v>
      </c>
      <c r="F188" s="110" t="s">
        <v>130</v>
      </c>
      <c r="G188" s="102" t="s">
        <v>117</v>
      </c>
    </row>
    <row r="189" spans="1:8" x14ac:dyDescent="0.25">
      <c r="A189" s="107">
        <v>39275</v>
      </c>
      <c r="B189" s="108">
        <v>2</v>
      </c>
      <c r="C189" s="108">
        <v>7</v>
      </c>
      <c r="D189" s="131">
        <v>-3389.83</v>
      </c>
      <c r="E189" s="110">
        <f t="shared" si="3"/>
        <v>16338.659999999998</v>
      </c>
      <c r="F189" s="110" t="s">
        <v>134</v>
      </c>
      <c r="G189" s="111" t="s">
        <v>111</v>
      </c>
      <c r="H189" s="112"/>
    </row>
    <row r="190" spans="1:8" x14ac:dyDescent="0.25">
      <c r="A190" s="107">
        <v>39275</v>
      </c>
      <c r="B190" s="108">
        <v>2</v>
      </c>
      <c r="C190" s="108">
        <v>7</v>
      </c>
      <c r="D190" s="131">
        <v>-15.33</v>
      </c>
      <c r="E190" s="110">
        <f t="shared" si="3"/>
        <v>16323.329999999998</v>
      </c>
      <c r="F190" s="110" t="s">
        <v>137</v>
      </c>
      <c r="G190" s="111" t="s">
        <v>18</v>
      </c>
      <c r="H190" s="112"/>
    </row>
    <row r="191" spans="1:8" x14ac:dyDescent="0.25">
      <c r="A191" s="105">
        <v>39276</v>
      </c>
      <c r="B191" s="102">
        <v>2</v>
      </c>
      <c r="C191" s="102">
        <v>7</v>
      </c>
      <c r="D191" s="130">
        <v>100</v>
      </c>
      <c r="E191" s="110">
        <f t="shared" si="3"/>
        <v>16423.329999999998</v>
      </c>
      <c r="F191" s="110" t="s">
        <v>130</v>
      </c>
      <c r="G191" s="102" t="s">
        <v>99</v>
      </c>
    </row>
    <row r="192" spans="1:8" x14ac:dyDescent="0.25">
      <c r="A192" s="105">
        <v>39276</v>
      </c>
      <c r="B192" s="102">
        <v>2</v>
      </c>
      <c r="C192" s="102">
        <v>7</v>
      </c>
      <c r="D192" s="130">
        <v>11.72</v>
      </c>
      <c r="E192" s="110">
        <f t="shared" si="3"/>
        <v>16435.05</v>
      </c>
      <c r="F192" s="110" t="s">
        <v>130</v>
      </c>
      <c r="G192" s="102" t="s">
        <v>15</v>
      </c>
    </row>
    <row r="193" spans="1:11" x14ac:dyDescent="0.25">
      <c r="A193" s="105">
        <v>39280</v>
      </c>
      <c r="B193" s="102">
        <v>1</v>
      </c>
      <c r="C193" s="102">
        <v>7</v>
      </c>
      <c r="D193" s="130">
        <v>4000</v>
      </c>
      <c r="E193" s="110">
        <f t="shared" si="3"/>
        <v>20435.05</v>
      </c>
      <c r="F193" s="110" t="s">
        <v>130</v>
      </c>
      <c r="G193" s="102" t="s">
        <v>42</v>
      </c>
    </row>
    <row r="194" spans="1:11" x14ac:dyDescent="0.25">
      <c r="A194" s="107">
        <v>39283</v>
      </c>
      <c r="B194" s="108">
        <v>1</v>
      </c>
      <c r="C194" s="108">
        <v>7</v>
      </c>
      <c r="D194" s="131">
        <v>-436.6</v>
      </c>
      <c r="E194" s="110">
        <f t="shared" si="3"/>
        <v>19998.45</v>
      </c>
      <c r="F194" s="110" t="s">
        <v>134</v>
      </c>
      <c r="G194" s="111" t="s">
        <v>125</v>
      </c>
      <c r="H194" s="108"/>
    </row>
    <row r="195" spans="1:11" x14ac:dyDescent="0.25">
      <c r="A195" s="107">
        <v>39286</v>
      </c>
      <c r="B195" s="108">
        <v>1</v>
      </c>
      <c r="C195" s="108">
        <v>7</v>
      </c>
      <c r="D195" s="131">
        <v>-436.93</v>
      </c>
      <c r="E195" s="110">
        <f t="shared" si="3"/>
        <v>19561.52</v>
      </c>
      <c r="F195" s="110" t="s">
        <v>134</v>
      </c>
      <c r="G195" s="111" t="s">
        <v>125</v>
      </c>
      <c r="H195" s="108"/>
    </row>
    <row r="196" spans="1:11" x14ac:dyDescent="0.25">
      <c r="A196" s="105">
        <v>39294</v>
      </c>
      <c r="B196" s="102">
        <v>1</v>
      </c>
      <c r="C196" s="102">
        <v>7</v>
      </c>
      <c r="D196" s="130">
        <v>400</v>
      </c>
      <c r="E196" s="110">
        <f t="shared" si="3"/>
        <v>19961.52</v>
      </c>
      <c r="F196" s="110" t="s">
        <v>130</v>
      </c>
      <c r="G196" s="102" t="s">
        <v>46</v>
      </c>
    </row>
    <row r="197" spans="1:11" x14ac:dyDescent="0.25">
      <c r="A197" s="105">
        <v>39295</v>
      </c>
      <c r="B197" s="102">
        <v>2</v>
      </c>
      <c r="C197" s="102">
        <v>8</v>
      </c>
      <c r="D197" s="129">
        <v>10</v>
      </c>
      <c r="E197" s="110">
        <f t="shared" si="3"/>
        <v>19971.52</v>
      </c>
      <c r="F197" s="110" t="s">
        <v>130</v>
      </c>
      <c r="G197" s="102" t="s">
        <v>86</v>
      </c>
    </row>
    <row r="198" spans="1:11" x14ac:dyDescent="0.25">
      <c r="A198" s="105">
        <v>39296</v>
      </c>
      <c r="B198" s="102">
        <v>2</v>
      </c>
      <c r="C198" s="102">
        <v>8</v>
      </c>
      <c r="D198" s="129">
        <v>25</v>
      </c>
      <c r="E198" s="110">
        <f t="shared" si="3"/>
        <v>19996.52</v>
      </c>
      <c r="F198" s="110" t="s">
        <v>130</v>
      </c>
      <c r="G198" s="102" t="s">
        <v>81</v>
      </c>
    </row>
    <row r="199" spans="1:11" x14ac:dyDescent="0.25">
      <c r="A199" s="105">
        <v>39300</v>
      </c>
      <c r="B199" s="102">
        <v>2</v>
      </c>
      <c r="C199" s="102">
        <v>8</v>
      </c>
      <c r="D199" s="136">
        <v>-52.12</v>
      </c>
      <c r="E199" s="110">
        <f t="shared" si="3"/>
        <v>19944.400000000001</v>
      </c>
      <c r="F199" s="110" t="s">
        <v>133</v>
      </c>
      <c r="G199" s="102" t="s">
        <v>57</v>
      </c>
    </row>
    <row r="200" spans="1:11" x14ac:dyDescent="0.25">
      <c r="A200" s="105">
        <v>39304</v>
      </c>
      <c r="B200" s="102">
        <v>2</v>
      </c>
      <c r="C200" s="102">
        <v>8</v>
      </c>
      <c r="D200" s="129">
        <v>10</v>
      </c>
      <c r="E200" s="110">
        <f t="shared" si="3"/>
        <v>19954.400000000001</v>
      </c>
      <c r="F200" s="110" t="s">
        <v>130</v>
      </c>
      <c r="G200" s="102" t="s">
        <v>70</v>
      </c>
    </row>
    <row r="201" spans="1:11" x14ac:dyDescent="0.25">
      <c r="A201" s="105">
        <v>39307</v>
      </c>
      <c r="B201" s="102">
        <v>2</v>
      </c>
      <c r="C201" s="102">
        <v>8</v>
      </c>
      <c r="D201" s="136">
        <v>-4545.45</v>
      </c>
      <c r="E201" s="110">
        <f t="shared" si="3"/>
        <v>15408.95</v>
      </c>
      <c r="F201" s="110" t="s">
        <v>134</v>
      </c>
      <c r="G201" s="102" t="s">
        <v>111</v>
      </c>
    </row>
    <row r="202" spans="1:11" ht="13" x14ac:dyDescent="0.3">
      <c r="A202" s="105">
        <v>39307</v>
      </c>
      <c r="B202" s="102">
        <v>2</v>
      </c>
      <c r="C202" s="102">
        <v>8</v>
      </c>
      <c r="D202" s="136">
        <v>-15.33</v>
      </c>
      <c r="E202" s="113">
        <f>+E201+D202</f>
        <v>15393.62</v>
      </c>
      <c r="F202" s="110" t="s">
        <v>137</v>
      </c>
      <c r="G202" s="102" t="s">
        <v>18</v>
      </c>
      <c r="K202" s="102" t="s">
        <v>294</v>
      </c>
    </row>
    <row r="203" spans="1:11" x14ac:dyDescent="0.25">
      <c r="A203" s="105"/>
      <c r="D203" s="136"/>
      <c r="E203" s="110"/>
      <c r="F203" s="110"/>
    </row>
    <row r="204" spans="1:11" x14ac:dyDescent="0.25">
      <c r="A204" s="105">
        <v>39316</v>
      </c>
      <c r="B204" s="102">
        <v>1</v>
      </c>
      <c r="C204" s="102">
        <v>8</v>
      </c>
      <c r="D204" s="129">
        <v>50</v>
      </c>
      <c r="E204" s="110">
        <f>+E202+D204</f>
        <v>15443.62</v>
      </c>
      <c r="F204" s="103" t="s">
        <v>130</v>
      </c>
      <c r="G204" s="102" t="s">
        <v>65</v>
      </c>
    </row>
    <row r="205" spans="1:11" x14ac:dyDescent="0.25">
      <c r="A205" s="105">
        <v>39322</v>
      </c>
      <c r="B205" s="102">
        <v>1</v>
      </c>
      <c r="C205" s="102">
        <v>8</v>
      </c>
      <c r="D205" s="129">
        <v>50</v>
      </c>
      <c r="E205" s="110">
        <f>+E204+D205</f>
        <v>15493.62</v>
      </c>
      <c r="F205" s="103" t="s">
        <v>130</v>
      </c>
      <c r="G205" s="102" t="s">
        <v>116</v>
      </c>
    </row>
    <row r="206" spans="1:11" x14ac:dyDescent="0.25">
      <c r="A206" s="105">
        <v>39325</v>
      </c>
      <c r="B206" s="102">
        <v>1</v>
      </c>
      <c r="C206" s="102">
        <v>8</v>
      </c>
      <c r="D206" s="129">
        <v>15</v>
      </c>
      <c r="E206" s="110">
        <f t="shared" ref="E206:E268" si="4">+E205+D206</f>
        <v>15508.62</v>
      </c>
      <c r="F206" s="103" t="s">
        <v>130</v>
      </c>
      <c r="G206" s="102" t="s">
        <v>110</v>
      </c>
    </row>
    <row r="207" spans="1:11" x14ac:dyDescent="0.25">
      <c r="A207" s="105">
        <v>39328</v>
      </c>
      <c r="B207" s="102">
        <v>2</v>
      </c>
      <c r="C207" s="102">
        <v>9</v>
      </c>
      <c r="D207" s="129">
        <v>10</v>
      </c>
      <c r="E207" s="110">
        <f t="shared" si="4"/>
        <v>15518.62</v>
      </c>
      <c r="F207" s="103" t="s">
        <v>130</v>
      </c>
      <c r="G207" s="102" t="s">
        <v>86</v>
      </c>
    </row>
    <row r="208" spans="1:11" x14ac:dyDescent="0.25">
      <c r="A208" s="105">
        <v>39328</v>
      </c>
      <c r="B208" s="102">
        <v>2</v>
      </c>
      <c r="C208" s="102">
        <v>9</v>
      </c>
      <c r="D208" s="129">
        <v>100</v>
      </c>
      <c r="E208" s="110">
        <f t="shared" si="4"/>
        <v>15618.62</v>
      </c>
      <c r="F208" s="103" t="s">
        <v>130</v>
      </c>
      <c r="G208" s="102" t="s">
        <v>179</v>
      </c>
    </row>
    <row r="209" spans="1:7" x14ac:dyDescent="0.25">
      <c r="A209" s="105">
        <v>39338</v>
      </c>
      <c r="B209" s="102">
        <v>1</v>
      </c>
      <c r="C209" s="102">
        <v>9</v>
      </c>
      <c r="D209" s="129">
        <v>2000</v>
      </c>
      <c r="E209" s="110">
        <f t="shared" si="4"/>
        <v>17618.620000000003</v>
      </c>
      <c r="F209" s="103" t="s">
        <v>130</v>
      </c>
      <c r="G209" s="102" t="s">
        <v>180</v>
      </c>
    </row>
    <row r="210" spans="1:7" x14ac:dyDescent="0.25">
      <c r="A210" s="105">
        <v>39342</v>
      </c>
      <c r="B210" s="102">
        <v>1</v>
      </c>
      <c r="C210" s="102">
        <v>9</v>
      </c>
      <c r="D210" s="136">
        <v>-2.98</v>
      </c>
      <c r="E210" s="110">
        <f t="shared" si="4"/>
        <v>17615.640000000003</v>
      </c>
      <c r="F210" s="103" t="s">
        <v>181</v>
      </c>
      <c r="G210" s="102" t="s">
        <v>23</v>
      </c>
    </row>
    <row r="211" spans="1:7" x14ac:dyDescent="0.25">
      <c r="A211" s="105">
        <v>39344</v>
      </c>
      <c r="B211" s="102">
        <v>1</v>
      </c>
      <c r="C211" s="102">
        <v>9</v>
      </c>
      <c r="D211" s="129">
        <v>100</v>
      </c>
      <c r="E211" s="110">
        <f t="shared" si="4"/>
        <v>17715.640000000003</v>
      </c>
      <c r="F211" s="103" t="s">
        <v>130</v>
      </c>
      <c r="G211" s="102" t="s">
        <v>182</v>
      </c>
    </row>
    <row r="212" spans="1:7" x14ac:dyDescent="0.25">
      <c r="A212" s="105">
        <v>39356</v>
      </c>
      <c r="B212" s="102">
        <v>2</v>
      </c>
      <c r="C212" s="102">
        <v>10</v>
      </c>
      <c r="D212" s="129">
        <v>10</v>
      </c>
      <c r="E212" s="110">
        <f t="shared" si="4"/>
        <v>17725.640000000003</v>
      </c>
      <c r="F212" s="103" t="s">
        <v>130</v>
      </c>
      <c r="G212" s="102" t="s">
        <v>86</v>
      </c>
    </row>
    <row r="213" spans="1:7" x14ac:dyDescent="0.25">
      <c r="A213" s="105">
        <v>39358</v>
      </c>
      <c r="B213" s="102">
        <v>2</v>
      </c>
      <c r="C213" s="102">
        <v>10</v>
      </c>
      <c r="D213" s="129">
        <v>250</v>
      </c>
      <c r="E213" s="110">
        <f t="shared" si="4"/>
        <v>17975.640000000003</v>
      </c>
      <c r="F213" s="103" t="s">
        <v>130</v>
      </c>
      <c r="G213" s="102" t="s">
        <v>79</v>
      </c>
    </row>
    <row r="214" spans="1:7" x14ac:dyDescent="0.25">
      <c r="A214" s="105">
        <v>39358</v>
      </c>
      <c r="B214" s="102">
        <v>1</v>
      </c>
      <c r="C214" s="102">
        <v>10</v>
      </c>
      <c r="D214" s="136">
        <v>-3260.87</v>
      </c>
      <c r="E214" s="110">
        <f t="shared" si="4"/>
        <v>14714.770000000004</v>
      </c>
      <c r="F214" s="103" t="s">
        <v>136</v>
      </c>
      <c r="G214" s="102" t="s">
        <v>183</v>
      </c>
    </row>
    <row r="215" spans="1:7" x14ac:dyDescent="0.25">
      <c r="A215" s="105">
        <v>39358</v>
      </c>
      <c r="B215" s="102">
        <v>1</v>
      </c>
      <c r="C215" s="102">
        <v>10</v>
      </c>
      <c r="D215" s="136">
        <v>-15.33</v>
      </c>
      <c r="E215" s="110">
        <f t="shared" si="4"/>
        <v>14699.440000000004</v>
      </c>
      <c r="F215" s="103" t="s">
        <v>137</v>
      </c>
      <c r="G215" s="102" t="s">
        <v>18</v>
      </c>
    </row>
    <row r="216" spans="1:7" x14ac:dyDescent="0.25">
      <c r="A216" s="105">
        <v>39359</v>
      </c>
      <c r="B216" s="102">
        <v>1</v>
      </c>
      <c r="C216" s="102">
        <v>10</v>
      </c>
      <c r="D216" s="136">
        <v>-3.5</v>
      </c>
      <c r="E216" s="110">
        <f t="shared" si="4"/>
        <v>14695.940000000004</v>
      </c>
      <c r="F216" s="103" t="s">
        <v>129</v>
      </c>
      <c r="G216" s="102" t="s">
        <v>17</v>
      </c>
    </row>
    <row r="217" spans="1:7" x14ac:dyDescent="0.25">
      <c r="A217" s="105">
        <v>39367</v>
      </c>
      <c r="B217" s="102">
        <v>1</v>
      </c>
      <c r="C217" s="102">
        <v>10</v>
      </c>
      <c r="D217" s="137">
        <v>15.34</v>
      </c>
      <c r="E217" s="110">
        <f t="shared" si="4"/>
        <v>14711.280000000004</v>
      </c>
      <c r="F217" s="103" t="s">
        <v>131</v>
      </c>
      <c r="G217" s="102" t="s">
        <v>15</v>
      </c>
    </row>
    <row r="218" spans="1:7" x14ac:dyDescent="0.25">
      <c r="A218" s="105">
        <v>39387</v>
      </c>
      <c r="B218" s="102">
        <v>3</v>
      </c>
      <c r="C218" s="102">
        <v>11</v>
      </c>
      <c r="D218" s="137">
        <v>10</v>
      </c>
      <c r="E218" s="110">
        <f t="shared" si="4"/>
        <v>14721.280000000004</v>
      </c>
      <c r="F218" s="103" t="s">
        <v>130</v>
      </c>
      <c r="G218" s="102" t="s">
        <v>86</v>
      </c>
    </row>
    <row r="219" spans="1:7" x14ac:dyDescent="0.25">
      <c r="A219" s="105">
        <v>39393</v>
      </c>
      <c r="B219" s="102">
        <v>3</v>
      </c>
      <c r="C219" s="102">
        <v>11</v>
      </c>
      <c r="D219" s="137">
        <v>25</v>
      </c>
      <c r="E219" s="110">
        <f t="shared" si="4"/>
        <v>14746.280000000004</v>
      </c>
      <c r="F219" s="103" t="s">
        <v>130</v>
      </c>
      <c r="G219" s="102" t="s">
        <v>69</v>
      </c>
    </row>
    <row r="220" spans="1:7" x14ac:dyDescent="0.25">
      <c r="A220" s="105">
        <v>39395</v>
      </c>
      <c r="B220" s="102">
        <v>3</v>
      </c>
      <c r="C220" s="102">
        <v>11</v>
      </c>
      <c r="D220" s="137">
        <v>250</v>
      </c>
      <c r="E220" s="110">
        <f t="shared" si="4"/>
        <v>14996.280000000004</v>
      </c>
      <c r="F220" s="103" t="s">
        <v>130</v>
      </c>
      <c r="G220" s="102" t="s">
        <v>184</v>
      </c>
    </row>
    <row r="221" spans="1:7" x14ac:dyDescent="0.25">
      <c r="A221" s="105">
        <v>39398</v>
      </c>
      <c r="B221" s="102">
        <v>2</v>
      </c>
      <c r="C221" s="102">
        <v>11</v>
      </c>
      <c r="D221" s="136">
        <v>-2122.0100000000002</v>
      </c>
      <c r="E221" s="110">
        <f t="shared" si="4"/>
        <v>12874.270000000004</v>
      </c>
      <c r="F221" s="103" t="s">
        <v>136</v>
      </c>
      <c r="G221" s="102" t="s">
        <v>183</v>
      </c>
    </row>
    <row r="222" spans="1:7" x14ac:dyDescent="0.25">
      <c r="A222" s="105">
        <v>39398</v>
      </c>
      <c r="B222" s="102">
        <v>2</v>
      </c>
      <c r="C222" s="102">
        <v>11</v>
      </c>
      <c r="D222" s="136">
        <v>-15.33</v>
      </c>
      <c r="E222" s="110">
        <f t="shared" si="4"/>
        <v>12858.940000000004</v>
      </c>
      <c r="F222" s="103" t="s">
        <v>137</v>
      </c>
      <c r="G222" s="102" t="s">
        <v>18</v>
      </c>
    </row>
    <row r="223" spans="1:7" x14ac:dyDescent="0.25">
      <c r="A223" s="105">
        <v>39399</v>
      </c>
      <c r="B223" s="102">
        <v>2</v>
      </c>
      <c r="C223" s="102">
        <v>11</v>
      </c>
      <c r="D223" s="137">
        <v>20</v>
      </c>
      <c r="E223" s="110">
        <f t="shared" si="4"/>
        <v>12878.940000000004</v>
      </c>
      <c r="F223" s="103" t="s">
        <v>130</v>
      </c>
      <c r="G223" s="102" t="s">
        <v>72</v>
      </c>
    </row>
    <row r="224" spans="1:7" x14ac:dyDescent="0.25">
      <c r="A224" s="105">
        <v>39407</v>
      </c>
      <c r="B224" s="102">
        <v>2</v>
      </c>
      <c r="C224" s="102">
        <v>11</v>
      </c>
      <c r="D224" s="137">
        <v>25</v>
      </c>
      <c r="E224" s="110">
        <f t="shared" si="4"/>
        <v>12903.940000000004</v>
      </c>
      <c r="F224" s="103" t="s">
        <v>130</v>
      </c>
      <c r="G224" s="102" t="s">
        <v>81</v>
      </c>
    </row>
    <row r="225" spans="1:8" x14ac:dyDescent="0.25">
      <c r="A225" s="105">
        <v>39408</v>
      </c>
      <c r="B225" s="102">
        <v>2</v>
      </c>
      <c r="C225" s="102">
        <v>11</v>
      </c>
      <c r="D225" s="137">
        <v>250</v>
      </c>
      <c r="E225" s="110">
        <f t="shared" si="4"/>
        <v>13153.940000000004</v>
      </c>
      <c r="F225" s="103" t="s">
        <v>130</v>
      </c>
      <c r="G225" s="102" t="s">
        <v>185</v>
      </c>
    </row>
    <row r="226" spans="1:8" x14ac:dyDescent="0.25">
      <c r="A226" s="105">
        <v>39412</v>
      </c>
      <c r="B226" s="102">
        <v>1</v>
      </c>
      <c r="C226" s="102">
        <v>11</v>
      </c>
      <c r="D226" s="136">
        <v>-40.46</v>
      </c>
      <c r="E226" s="110">
        <f t="shared" si="4"/>
        <v>13113.480000000005</v>
      </c>
      <c r="F226" s="114" t="s">
        <v>129</v>
      </c>
      <c r="G226" s="111" t="s">
        <v>55</v>
      </c>
      <c r="H226" s="108"/>
    </row>
    <row r="227" spans="1:8" x14ac:dyDescent="0.25">
      <c r="A227" s="105">
        <v>39412</v>
      </c>
      <c r="B227" s="102">
        <v>2</v>
      </c>
      <c r="C227" s="102">
        <v>11</v>
      </c>
      <c r="D227" s="137">
        <v>15</v>
      </c>
      <c r="E227" s="110">
        <f t="shared" si="4"/>
        <v>13128.480000000005</v>
      </c>
      <c r="F227" s="103" t="s">
        <v>130</v>
      </c>
      <c r="G227" s="102" t="s">
        <v>110</v>
      </c>
    </row>
    <row r="228" spans="1:8" x14ac:dyDescent="0.25">
      <c r="A228" s="105">
        <v>39412</v>
      </c>
      <c r="B228" s="102">
        <v>1</v>
      </c>
      <c r="C228" s="102">
        <v>11</v>
      </c>
      <c r="D228" s="137">
        <v>100</v>
      </c>
      <c r="E228" s="110">
        <f t="shared" si="4"/>
        <v>13228.480000000005</v>
      </c>
      <c r="F228" s="103" t="s">
        <v>130</v>
      </c>
      <c r="G228" s="102" t="s">
        <v>186</v>
      </c>
    </row>
    <row r="229" spans="1:8" x14ac:dyDescent="0.25">
      <c r="A229" s="105">
        <v>39413</v>
      </c>
      <c r="B229" s="102">
        <v>1</v>
      </c>
      <c r="C229" s="102">
        <v>11</v>
      </c>
      <c r="D229" s="137">
        <v>250</v>
      </c>
      <c r="E229" s="110">
        <f t="shared" si="4"/>
        <v>13478.480000000005</v>
      </c>
      <c r="F229" s="103" t="s">
        <v>130</v>
      </c>
      <c r="G229" s="102" t="s">
        <v>184</v>
      </c>
    </row>
    <row r="230" spans="1:8" x14ac:dyDescent="0.25">
      <c r="A230" s="105">
        <v>39419</v>
      </c>
      <c r="B230" s="102">
        <v>4</v>
      </c>
      <c r="C230" s="102">
        <v>12</v>
      </c>
      <c r="D230" s="137">
        <v>10</v>
      </c>
      <c r="E230" s="110">
        <f t="shared" si="4"/>
        <v>13488.480000000005</v>
      </c>
      <c r="F230" s="103" t="s">
        <v>130</v>
      </c>
      <c r="G230" s="102" t="s">
        <v>86</v>
      </c>
    </row>
    <row r="231" spans="1:8" x14ac:dyDescent="0.25">
      <c r="A231" s="105">
        <v>39419</v>
      </c>
      <c r="B231" s="102">
        <v>4</v>
      </c>
      <c r="C231" s="102">
        <v>12</v>
      </c>
      <c r="D231" s="137">
        <v>50</v>
      </c>
      <c r="E231" s="110">
        <f t="shared" si="4"/>
        <v>13538.480000000005</v>
      </c>
      <c r="F231" s="103" t="s">
        <v>130</v>
      </c>
      <c r="G231" s="102" t="s">
        <v>85</v>
      </c>
    </row>
    <row r="232" spans="1:8" x14ac:dyDescent="0.25">
      <c r="A232" s="105">
        <v>39419</v>
      </c>
      <c r="B232" s="102">
        <v>4</v>
      </c>
      <c r="C232" s="102">
        <v>12</v>
      </c>
      <c r="D232" s="136">
        <v>-674.16</v>
      </c>
      <c r="E232" s="110">
        <f t="shared" si="4"/>
        <v>12864.320000000005</v>
      </c>
      <c r="F232" s="103" t="s">
        <v>136</v>
      </c>
      <c r="G232" s="111" t="s">
        <v>183</v>
      </c>
      <c r="H232" s="108"/>
    </row>
    <row r="233" spans="1:8" x14ac:dyDescent="0.25">
      <c r="A233" s="105">
        <v>39419</v>
      </c>
      <c r="B233" s="102">
        <v>4</v>
      </c>
      <c r="C233" s="102">
        <v>12</v>
      </c>
      <c r="D233" s="136">
        <v>-15.33</v>
      </c>
      <c r="E233" s="110">
        <f t="shared" si="4"/>
        <v>12848.990000000005</v>
      </c>
      <c r="F233" s="103" t="s">
        <v>137</v>
      </c>
      <c r="G233" s="111" t="s">
        <v>18</v>
      </c>
      <c r="H233" s="108"/>
    </row>
    <row r="234" spans="1:8" x14ac:dyDescent="0.25">
      <c r="A234" s="105">
        <v>39420</v>
      </c>
      <c r="B234" s="102">
        <v>4</v>
      </c>
      <c r="C234" s="102">
        <v>12</v>
      </c>
      <c r="D234" s="137">
        <v>200</v>
      </c>
      <c r="E234" s="110">
        <f t="shared" si="4"/>
        <v>13048.990000000005</v>
      </c>
      <c r="F234" s="103" t="s">
        <v>130</v>
      </c>
      <c r="G234" s="102" t="s">
        <v>103</v>
      </c>
    </row>
    <row r="235" spans="1:8" x14ac:dyDescent="0.25">
      <c r="A235" s="105">
        <v>39423</v>
      </c>
      <c r="B235" s="102">
        <v>3</v>
      </c>
      <c r="C235" s="102">
        <v>12</v>
      </c>
      <c r="D235" s="137">
        <v>150</v>
      </c>
      <c r="E235" s="110">
        <f t="shared" si="4"/>
        <v>13198.990000000005</v>
      </c>
      <c r="F235" s="103" t="s">
        <v>130</v>
      </c>
      <c r="G235" s="102" t="s">
        <v>106</v>
      </c>
    </row>
    <row r="236" spans="1:8" x14ac:dyDescent="0.25">
      <c r="A236" s="105">
        <v>39426</v>
      </c>
      <c r="B236" s="102">
        <v>3</v>
      </c>
      <c r="C236" s="102">
        <v>12</v>
      </c>
      <c r="D236" s="137">
        <v>3650</v>
      </c>
      <c r="E236" s="110">
        <f t="shared" si="4"/>
        <v>16848.990000000005</v>
      </c>
      <c r="F236" s="103" t="s">
        <v>130</v>
      </c>
      <c r="G236" s="102" t="s">
        <v>47</v>
      </c>
    </row>
    <row r="237" spans="1:8" x14ac:dyDescent="0.25">
      <c r="A237" s="105">
        <v>39427</v>
      </c>
      <c r="B237" s="102">
        <v>3</v>
      </c>
      <c r="C237" s="102">
        <v>12</v>
      </c>
      <c r="D237" s="137">
        <v>3000</v>
      </c>
      <c r="E237" s="110">
        <f t="shared" si="4"/>
        <v>19848.990000000005</v>
      </c>
      <c r="F237" s="103" t="s">
        <v>130</v>
      </c>
      <c r="G237" s="102" t="s">
        <v>180</v>
      </c>
    </row>
    <row r="238" spans="1:8" x14ac:dyDescent="0.25">
      <c r="A238" s="105">
        <v>39428</v>
      </c>
      <c r="B238" s="102">
        <v>3</v>
      </c>
      <c r="C238" s="102">
        <v>12</v>
      </c>
      <c r="D238" s="137">
        <v>100</v>
      </c>
      <c r="E238" s="110">
        <f t="shared" si="4"/>
        <v>19948.990000000005</v>
      </c>
      <c r="F238" s="103" t="s">
        <v>130</v>
      </c>
      <c r="G238" s="102" t="s">
        <v>99</v>
      </c>
    </row>
    <row r="239" spans="1:8" x14ac:dyDescent="0.25">
      <c r="A239" s="105">
        <v>39428</v>
      </c>
      <c r="B239" s="102">
        <v>3</v>
      </c>
      <c r="C239" s="102">
        <v>12</v>
      </c>
      <c r="D239" s="137">
        <v>50</v>
      </c>
      <c r="E239" s="110">
        <f t="shared" si="4"/>
        <v>19998.990000000005</v>
      </c>
      <c r="F239" s="103" t="s">
        <v>187</v>
      </c>
      <c r="G239" s="102" t="s">
        <v>188</v>
      </c>
    </row>
    <row r="240" spans="1:8" x14ac:dyDescent="0.25">
      <c r="A240" s="105">
        <v>39428</v>
      </c>
      <c r="B240" s="102">
        <v>2</v>
      </c>
      <c r="C240" s="102">
        <v>12</v>
      </c>
      <c r="D240" s="137">
        <v>1950</v>
      </c>
      <c r="E240" s="110">
        <f t="shared" si="4"/>
        <v>21948.990000000005</v>
      </c>
      <c r="F240" s="103" t="s">
        <v>187</v>
      </c>
      <c r="G240" s="102" t="s">
        <v>188</v>
      </c>
    </row>
    <row r="241" spans="1:7" x14ac:dyDescent="0.25">
      <c r="A241" s="105">
        <v>39429</v>
      </c>
      <c r="B241" s="102">
        <v>2</v>
      </c>
      <c r="C241" s="102">
        <v>12</v>
      </c>
      <c r="D241" s="136">
        <v>-2000</v>
      </c>
      <c r="E241" s="110">
        <f t="shared" si="4"/>
        <v>19948.990000000005</v>
      </c>
      <c r="F241" s="103" t="s">
        <v>189</v>
      </c>
      <c r="G241" s="102" t="s">
        <v>190</v>
      </c>
    </row>
    <row r="242" spans="1:7" x14ac:dyDescent="0.25">
      <c r="A242" s="105">
        <v>39433</v>
      </c>
      <c r="B242" s="102">
        <v>2</v>
      </c>
      <c r="C242" s="102">
        <v>12</v>
      </c>
      <c r="D242" s="136">
        <v>-445.43</v>
      </c>
      <c r="E242" s="110">
        <f>+E238+D242</f>
        <v>19503.560000000005</v>
      </c>
      <c r="F242" s="103" t="s">
        <v>191</v>
      </c>
      <c r="G242" s="102" t="s">
        <v>192</v>
      </c>
    </row>
    <row r="243" spans="1:7" x14ac:dyDescent="0.25">
      <c r="A243" s="105">
        <v>39433</v>
      </c>
      <c r="B243" s="102">
        <v>2</v>
      </c>
      <c r="C243" s="102">
        <v>12</v>
      </c>
      <c r="D243" s="137">
        <v>60</v>
      </c>
      <c r="E243" s="110">
        <f t="shared" si="4"/>
        <v>19563.560000000005</v>
      </c>
      <c r="F243" s="103" t="s">
        <v>130</v>
      </c>
      <c r="G243" s="102" t="s">
        <v>93</v>
      </c>
    </row>
    <row r="244" spans="1:7" x14ac:dyDescent="0.25">
      <c r="A244" s="105">
        <v>39436</v>
      </c>
      <c r="B244" s="102">
        <v>2</v>
      </c>
      <c r="C244" s="102">
        <v>12</v>
      </c>
      <c r="D244" s="137">
        <v>50</v>
      </c>
      <c r="E244" s="110">
        <f t="shared" si="4"/>
        <v>19613.560000000005</v>
      </c>
      <c r="F244" s="103" t="s">
        <v>130</v>
      </c>
      <c r="G244" s="102" t="s">
        <v>193</v>
      </c>
    </row>
    <row r="245" spans="1:7" x14ac:dyDescent="0.25">
      <c r="A245" s="105">
        <v>39440</v>
      </c>
      <c r="B245" s="102">
        <v>2</v>
      </c>
      <c r="C245" s="102">
        <v>12</v>
      </c>
      <c r="D245" s="136">
        <v>-450.47</v>
      </c>
      <c r="E245" s="110">
        <f t="shared" si="4"/>
        <v>19163.090000000004</v>
      </c>
      <c r="F245" s="103" t="s">
        <v>191</v>
      </c>
      <c r="G245" s="102" t="s">
        <v>192</v>
      </c>
    </row>
    <row r="246" spans="1:7" x14ac:dyDescent="0.25">
      <c r="A246" s="105">
        <v>39444</v>
      </c>
      <c r="B246" s="102">
        <v>1</v>
      </c>
      <c r="C246" s="102">
        <v>12</v>
      </c>
      <c r="D246" s="137">
        <v>25</v>
      </c>
      <c r="E246" s="110">
        <f>+E245+D246</f>
        <v>19188.090000000004</v>
      </c>
      <c r="F246" s="103" t="s">
        <v>130</v>
      </c>
      <c r="G246" s="102" t="s">
        <v>194</v>
      </c>
    </row>
    <row r="247" spans="1:7" x14ac:dyDescent="0.25">
      <c r="A247" s="105">
        <v>39444</v>
      </c>
      <c r="B247" s="102">
        <v>1</v>
      </c>
      <c r="C247" s="102">
        <v>12</v>
      </c>
      <c r="D247" s="136">
        <v>-438.9</v>
      </c>
      <c r="E247" s="110">
        <f t="shared" si="4"/>
        <v>18749.190000000002</v>
      </c>
      <c r="F247" s="103" t="s">
        <v>191</v>
      </c>
      <c r="G247" s="102" t="s">
        <v>192</v>
      </c>
    </row>
    <row r="248" spans="1:7" x14ac:dyDescent="0.25">
      <c r="A248" s="105">
        <v>39447</v>
      </c>
      <c r="B248" s="102">
        <v>1</v>
      </c>
      <c r="C248" s="102">
        <v>12</v>
      </c>
      <c r="D248" s="137">
        <v>75</v>
      </c>
      <c r="E248" s="110">
        <f t="shared" si="4"/>
        <v>18824.190000000002</v>
      </c>
      <c r="F248" s="103" t="s">
        <v>130</v>
      </c>
      <c r="G248" s="102" t="s">
        <v>195</v>
      </c>
    </row>
    <row r="249" spans="1:7" x14ac:dyDescent="0.25">
      <c r="A249" s="105">
        <v>39447</v>
      </c>
      <c r="B249" s="102">
        <v>1</v>
      </c>
      <c r="C249" s="102">
        <v>12</v>
      </c>
      <c r="D249" s="137">
        <v>100</v>
      </c>
      <c r="E249" s="110">
        <f t="shared" si="4"/>
        <v>18924.190000000002</v>
      </c>
      <c r="F249" s="103" t="s">
        <v>130</v>
      </c>
      <c r="G249" s="102" t="s">
        <v>196</v>
      </c>
    </row>
    <row r="250" spans="1:7" x14ac:dyDescent="0.25">
      <c r="A250" s="105"/>
      <c r="D250" s="137"/>
      <c r="E250" s="110"/>
    </row>
    <row r="251" spans="1:7" x14ac:dyDescent="0.25">
      <c r="A251" s="105"/>
      <c r="D251" s="137"/>
      <c r="E251" s="110"/>
    </row>
    <row r="252" spans="1:7" x14ac:dyDescent="0.25">
      <c r="A252" s="105">
        <v>39449</v>
      </c>
      <c r="B252" s="102">
        <v>5</v>
      </c>
      <c r="C252" s="102">
        <v>1</v>
      </c>
      <c r="D252" s="137">
        <v>10</v>
      </c>
      <c r="E252" s="110">
        <f>+E249+D252</f>
        <v>18934.190000000002</v>
      </c>
      <c r="F252" s="103" t="s">
        <v>130</v>
      </c>
      <c r="G252" s="102" t="s">
        <v>86</v>
      </c>
    </row>
    <row r="253" spans="1:7" x14ac:dyDescent="0.25">
      <c r="A253" s="105">
        <v>39454</v>
      </c>
      <c r="B253" s="102">
        <v>4</v>
      </c>
      <c r="C253" s="102">
        <v>1</v>
      </c>
      <c r="D253" s="137">
        <v>30</v>
      </c>
      <c r="E253" s="110">
        <f t="shared" si="4"/>
        <v>18964.190000000002</v>
      </c>
      <c r="F253" s="103" t="s">
        <v>130</v>
      </c>
      <c r="G253" s="102" t="s">
        <v>87</v>
      </c>
    </row>
    <row r="254" spans="1:7" x14ac:dyDescent="0.25">
      <c r="A254" s="105">
        <v>39454</v>
      </c>
      <c r="B254" s="102">
        <v>4</v>
      </c>
      <c r="C254" s="102">
        <v>1</v>
      </c>
      <c r="D254" s="136">
        <v>-3.75</v>
      </c>
      <c r="E254" s="110">
        <f t="shared" si="4"/>
        <v>18960.440000000002</v>
      </c>
      <c r="F254" s="103" t="s">
        <v>129</v>
      </c>
      <c r="G254" s="102" t="s">
        <v>17</v>
      </c>
    </row>
    <row r="255" spans="1:7" x14ac:dyDescent="0.25">
      <c r="A255" s="105">
        <v>39454</v>
      </c>
      <c r="B255" s="102">
        <v>4</v>
      </c>
      <c r="C255" s="102">
        <v>1</v>
      </c>
      <c r="D255" s="136">
        <v>-416.3</v>
      </c>
      <c r="E255" s="110">
        <f t="shared" si="4"/>
        <v>18544.140000000003</v>
      </c>
      <c r="F255" s="103" t="s">
        <v>191</v>
      </c>
      <c r="G255" s="102" t="s">
        <v>192</v>
      </c>
    </row>
    <row r="256" spans="1:7" x14ac:dyDescent="0.25">
      <c r="A256" s="105">
        <v>39455</v>
      </c>
      <c r="B256" s="102">
        <v>4</v>
      </c>
      <c r="C256" s="102">
        <v>1</v>
      </c>
      <c r="D256" s="136">
        <v>-419.88</v>
      </c>
      <c r="E256" s="110">
        <f t="shared" si="4"/>
        <v>18124.260000000002</v>
      </c>
      <c r="F256" s="103" t="s">
        <v>191</v>
      </c>
      <c r="G256" s="102" t="s">
        <v>192</v>
      </c>
    </row>
    <row r="257" spans="1:7" x14ac:dyDescent="0.25">
      <c r="A257" s="105">
        <v>39456</v>
      </c>
      <c r="B257" s="102">
        <v>4</v>
      </c>
      <c r="C257" s="102">
        <v>1</v>
      </c>
      <c r="D257" s="137">
        <v>25</v>
      </c>
      <c r="E257" s="110">
        <f t="shared" si="4"/>
        <v>18149.260000000002</v>
      </c>
      <c r="F257" s="103" t="s">
        <v>130</v>
      </c>
      <c r="G257" s="102" t="s">
        <v>102</v>
      </c>
    </row>
    <row r="258" spans="1:7" x14ac:dyDescent="0.25">
      <c r="A258" s="105">
        <v>39456</v>
      </c>
      <c r="B258" s="102">
        <v>4</v>
      </c>
      <c r="C258" s="102">
        <v>1</v>
      </c>
      <c r="D258" s="136">
        <v>-424.07</v>
      </c>
      <c r="E258" s="110">
        <f t="shared" si="4"/>
        <v>17725.190000000002</v>
      </c>
      <c r="F258" s="103" t="s">
        <v>191</v>
      </c>
      <c r="G258" s="102" t="s">
        <v>192</v>
      </c>
    </row>
    <row r="259" spans="1:7" x14ac:dyDescent="0.25">
      <c r="A259" s="105">
        <v>39457</v>
      </c>
      <c r="B259" s="102">
        <v>3</v>
      </c>
      <c r="C259" s="102">
        <v>1</v>
      </c>
      <c r="D259" s="137">
        <v>100</v>
      </c>
      <c r="E259" s="110">
        <f t="shared" si="4"/>
        <v>17825.190000000002</v>
      </c>
      <c r="F259" s="103" t="s">
        <v>130</v>
      </c>
      <c r="G259" s="102" t="s">
        <v>199</v>
      </c>
    </row>
    <row r="260" spans="1:7" x14ac:dyDescent="0.25">
      <c r="A260" s="105">
        <v>39458</v>
      </c>
      <c r="B260" s="102">
        <v>3</v>
      </c>
      <c r="C260" s="102">
        <v>1</v>
      </c>
      <c r="D260" s="137">
        <v>12.24</v>
      </c>
      <c r="E260" s="110">
        <f t="shared" si="4"/>
        <v>17837.430000000004</v>
      </c>
      <c r="F260" s="103" t="s">
        <v>131</v>
      </c>
      <c r="G260" s="102" t="s">
        <v>15</v>
      </c>
    </row>
    <row r="261" spans="1:7" x14ac:dyDescent="0.25">
      <c r="A261" s="105">
        <v>39462</v>
      </c>
      <c r="B261" s="102">
        <v>3</v>
      </c>
      <c r="C261" s="102">
        <v>1</v>
      </c>
      <c r="D261" s="136">
        <v>-406.14</v>
      </c>
      <c r="E261" s="110">
        <f t="shared" si="4"/>
        <v>17431.290000000005</v>
      </c>
      <c r="F261" s="103" t="s">
        <v>191</v>
      </c>
      <c r="G261" s="102" t="s">
        <v>192</v>
      </c>
    </row>
    <row r="262" spans="1:7" x14ac:dyDescent="0.25">
      <c r="A262" s="105">
        <v>39462</v>
      </c>
      <c r="B262" s="102">
        <v>3</v>
      </c>
      <c r="C262" s="102">
        <v>1</v>
      </c>
      <c r="D262" s="137">
        <v>50</v>
      </c>
      <c r="E262" s="110">
        <f t="shared" si="4"/>
        <v>17481.290000000005</v>
      </c>
      <c r="F262" s="103" t="s">
        <v>130</v>
      </c>
      <c r="G262" s="102" t="s">
        <v>94</v>
      </c>
    </row>
    <row r="263" spans="1:7" x14ac:dyDescent="0.25">
      <c r="A263" s="105">
        <v>39464</v>
      </c>
      <c r="B263" s="102">
        <v>3</v>
      </c>
      <c r="C263" s="102">
        <v>1</v>
      </c>
      <c r="D263" s="136">
        <v>-406.5</v>
      </c>
      <c r="E263" s="110">
        <f t="shared" si="4"/>
        <v>17074.790000000005</v>
      </c>
      <c r="F263" s="103" t="s">
        <v>191</v>
      </c>
      <c r="G263" s="102" t="s">
        <v>192</v>
      </c>
    </row>
    <row r="264" spans="1:7" x14ac:dyDescent="0.25">
      <c r="A264" s="105">
        <v>39464</v>
      </c>
      <c r="B264" s="102">
        <v>3</v>
      </c>
      <c r="C264" s="102">
        <v>1</v>
      </c>
      <c r="D264" s="137">
        <v>2000</v>
      </c>
      <c r="E264" s="110">
        <f t="shared" si="4"/>
        <v>19074.790000000005</v>
      </c>
      <c r="F264" s="103" t="s">
        <v>130</v>
      </c>
      <c r="G264" s="102" t="s">
        <v>200</v>
      </c>
    </row>
    <row r="265" spans="1:7" x14ac:dyDescent="0.25">
      <c r="A265" s="105">
        <v>39465</v>
      </c>
      <c r="B265" s="102">
        <v>3</v>
      </c>
      <c r="C265" s="102">
        <v>1</v>
      </c>
      <c r="D265" s="136">
        <v>-406.16</v>
      </c>
      <c r="E265" s="110">
        <f t="shared" si="4"/>
        <v>18668.630000000005</v>
      </c>
      <c r="F265" s="103" t="s">
        <v>191</v>
      </c>
      <c r="G265" s="102" t="s">
        <v>201</v>
      </c>
    </row>
    <row r="266" spans="1:7" x14ac:dyDescent="0.25">
      <c r="A266" s="105">
        <v>39466</v>
      </c>
      <c r="B266" s="102">
        <v>2</v>
      </c>
      <c r="C266" s="102">
        <v>1</v>
      </c>
      <c r="D266" s="136">
        <v>-402.37</v>
      </c>
      <c r="E266" s="110">
        <f t="shared" si="4"/>
        <v>18266.260000000006</v>
      </c>
      <c r="F266" s="103" t="s">
        <v>191</v>
      </c>
      <c r="G266" s="102" t="s">
        <v>201</v>
      </c>
    </row>
    <row r="267" spans="1:7" x14ac:dyDescent="0.25">
      <c r="A267" s="105">
        <v>39467</v>
      </c>
      <c r="B267" s="102">
        <v>2</v>
      </c>
      <c r="C267" s="102">
        <v>1</v>
      </c>
      <c r="D267" s="136">
        <v>-402.37</v>
      </c>
      <c r="E267" s="110">
        <f t="shared" si="4"/>
        <v>17863.890000000007</v>
      </c>
      <c r="F267" s="103" t="s">
        <v>191</v>
      </c>
      <c r="G267" s="102" t="s">
        <v>202</v>
      </c>
    </row>
    <row r="268" spans="1:7" x14ac:dyDescent="0.25">
      <c r="A268" s="105">
        <v>39468</v>
      </c>
      <c r="B268" s="102">
        <v>2</v>
      </c>
      <c r="C268" s="102">
        <v>1</v>
      </c>
      <c r="D268" s="136">
        <v>-402.67</v>
      </c>
      <c r="E268" s="110">
        <f t="shared" si="4"/>
        <v>17461.220000000008</v>
      </c>
      <c r="F268" s="103" t="s">
        <v>191</v>
      </c>
      <c r="G268" s="102" t="s">
        <v>202</v>
      </c>
    </row>
    <row r="269" spans="1:7" x14ac:dyDescent="0.25">
      <c r="A269" s="105">
        <v>39469</v>
      </c>
      <c r="B269" s="102">
        <v>2</v>
      </c>
      <c r="C269" s="102">
        <v>1</v>
      </c>
      <c r="D269" s="137">
        <v>10</v>
      </c>
      <c r="E269" s="110">
        <f>+E268+D269</f>
        <v>17471.220000000008</v>
      </c>
      <c r="F269" s="103" t="s">
        <v>130</v>
      </c>
      <c r="G269" s="102" t="s">
        <v>70</v>
      </c>
    </row>
    <row r="270" spans="1:7" x14ac:dyDescent="0.25">
      <c r="A270" s="105">
        <v>39470</v>
      </c>
      <c r="B270" s="102">
        <v>2</v>
      </c>
      <c r="C270" s="102">
        <v>1</v>
      </c>
      <c r="D270" s="136">
        <v>-394.36</v>
      </c>
      <c r="E270" s="110">
        <f t="shared" ref="E270:E317" si="5">+E269+D270</f>
        <v>17076.860000000008</v>
      </c>
      <c r="F270" s="103" t="s">
        <v>191</v>
      </c>
      <c r="G270" s="102" t="s">
        <v>192</v>
      </c>
    </row>
    <row r="271" spans="1:7" x14ac:dyDescent="0.25">
      <c r="A271" s="105">
        <v>39475</v>
      </c>
      <c r="B271" s="102">
        <v>2</v>
      </c>
      <c r="C271" s="102">
        <v>1</v>
      </c>
      <c r="D271" s="137">
        <v>100</v>
      </c>
      <c r="E271" s="110">
        <f t="shared" si="5"/>
        <v>17176.860000000008</v>
      </c>
      <c r="F271" s="103" t="s">
        <v>130</v>
      </c>
      <c r="G271" s="102" t="s">
        <v>203</v>
      </c>
    </row>
    <row r="272" spans="1:7" x14ac:dyDescent="0.25">
      <c r="A272" s="105">
        <v>39476</v>
      </c>
      <c r="B272" s="102">
        <v>1</v>
      </c>
      <c r="C272" s="102">
        <v>1</v>
      </c>
      <c r="D272" s="136">
        <v>-380.45</v>
      </c>
      <c r="E272" s="110">
        <f t="shared" si="5"/>
        <v>16796.410000000007</v>
      </c>
      <c r="F272" s="103" t="s">
        <v>191</v>
      </c>
      <c r="G272" s="102" t="s">
        <v>201</v>
      </c>
    </row>
    <row r="273" spans="1:7" x14ac:dyDescent="0.25">
      <c r="A273" s="105">
        <v>39477</v>
      </c>
      <c r="B273" s="102">
        <v>1</v>
      </c>
      <c r="C273" s="102">
        <v>1</v>
      </c>
      <c r="D273" s="137">
        <v>25</v>
      </c>
      <c r="E273" s="110">
        <f t="shared" si="5"/>
        <v>16821.410000000007</v>
      </c>
      <c r="F273" s="103" t="s">
        <v>130</v>
      </c>
      <c r="G273" s="102" t="s">
        <v>204</v>
      </c>
    </row>
    <row r="274" spans="1:7" x14ac:dyDescent="0.25">
      <c r="A274" s="105">
        <v>39478</v>
      </c>
      <c r="B274" s="102">
        <v>1</v>
      </c>
      <c r="C274" s="102">
        <v>1</v>
      </c>
      <c r="D274" s="136">
        <v>-388.06</v>
      </c>
      <c r="E274" s="110">
        <f t="shared" si="5"/>
        <v>16433.350000000006</v>
      </c>
      <c r="F274" s="103" t="s">
        <v>191</v>
      </c>
      <c r="G274" s="102" t="s">
        <v>192</v>
      </c>
    </row>
    <row r="275" spans="1:7" x14ac:dyDescent="0.25">
      <c r="A275" s="105">
        <v>39479</v>
      </c>
      <c r="B275" s="102">
        <v>4</v>
      </c>
      <c r="C275" s="102">
        <v>2</v>
      </c>
      <c r="D275" s="137">
        <v>10</v>
      </c>
      <c r="E275" s="110">
        <f t="shared" si="5"/>
        <v>16443.350000000006</v>
      </c>
      <c r="F275" s="103" t="s">
        <v>130</v>
      </c>
      <c r="G275" s="102" t="s">
        <v>86</v>
      </c>
    </row>
    <row r="276" spans="1:7" x14ac:dyDescent="0.25">
      <c r="A276" s="105">
        <v>39479</v>
      </c>
      <c r="B276" s="102">
        <v>4</v>
      </c>
      <c r="C276" s="102">
        <v>2</v>
      </c>
      <c r="D276" s="137">
        <v>25</v>
      </c>
      <c r="E276" s="110">
        <f t="shared" si="5"/>
        <v>16468.350000000006</v>
      </c>
      <c r="F276" s="103" t="s">
        <v>130</v>
      </c>
      <c r="G276" s="102" t="s">
        <v>205</v>
      </c>
    </row>
    <row r="277" spans="1:7" x14ac:dyDescent="0.25">
      <c r="A277" s="105">
        <v>39482</v>
      </c>
      <c r="B277" s="102">
        <v>3</v>
      </c>
      <c r="C277" s="102">
        <v>2</v>
      </c>
      <c r="D277" s="136">
        <v>-389.34</v>
      </c>
      <c r="E277" s="110">
        <f t="shared" si="5"/>
        <v>16079.010000000006</v>
      </c>
      <c r="F277" s="103" t="s">
        <v>191</v>
      </c>
      <c r="G277" s="102" t="s">
        <v>192</v>
      </c>
    </row>
    <row r="278" spans="1:7" x14ac:dyDescent="0.25">
      <c r="A278" s="105">
        <v>39482</v>
      </c>
      <c r="B278" s="102">
        <v>3</v>
      </c>
      <c r="C278" s="102">
        <v>2</v>
      </c>
      <c r="D278" s="136">
        <v>-389.06</v>
      </c>
      <c r="E278" s="110">
        <f t="shared" si="5"/>
        <v>15689.950000000006</v>
      </c>
      <c r="F278" s="103" t="s">
        <v>206</v>
      </c>
      <c r="G278" s="102" t="s">
        <v>192</v>
      </c>
    </row>
    <row r="279" spans="1:7" x14ac:dyDescent="0.25">
      <c r="A279" s="105">
        <v>39482</v>
      </c>
      <c r="B279" s="102">
        <v>3</v>
      </c>
      <c r="C279" s="102">
        <v>2</v>
      </c>
      <c r="D279" s="137">
        <v>25</v>
      </c>
      <c r="E279" s="110">
        <f t="shared" si="5"/>
        <v>15714.950000000006</v>
      </c>
      <c r="F279" s="103" t="s">
        <v>130</v>
      </c>
      <c r="G279" s="102" t="s">
        <v>207</v>
      </c>
    </row>
    <row r="280" spans="1:7" x14ac:dyDescent="0.25">
      <c r="A280" s="105">
        <v>39483</v>
      </c>
      <c r="B280" s="102">
        <v>3</v>
      </c>
      <c r="C280" s="102">
        <v>2</v>
      </c>
      <c r="D280" s="136">
        <v>-386.21</v>
      </c>
      <c r="E280" s="110">
        <f t="shared" si="5"/>
        <v>15328.740000000007</v>
      </c>
      <c r="F280" s="103" t="s">
        <v>191</v>
      </c>
      <c r="G280" s="102" t="s">
        <v>192</v>
      </c>
    </row>
    <row r="281" spans="1:7" x14ac:dyDescent="0.25">
      <c r="A281" s="105">
        <v>39484</v>
      </c>
      <c r="B281" s="102">
        <v>3</v>
      </c>
      <c r="C281" s="102">
        <v>2</v>
      </c>
      <c r="D281" s="136">
        <v>-390.99</v>
      </c>
      <c r="E281" s="110">
        <f t="shared" si="5"/>
        <v>14937.750000000007</v>
      </c>
      <c r="F281" s="103" t="s">
        <v>191</v>
      </c>
      <c r="G281" s="102" t="s">
        <v>192</v>
      </c>
    </row>
    <row r="282" spans="1:7" x14ac:dyDescent="0.25">
      <c r="A282" s="105">
        <v>39485</v>
      </c>
      <c r="B282" s="102">
        <v>3</v>
      </c>
      <c r="C282" s="102">
        <v>2</v>
      </c>
      <c r="D282" s="136">
        <v>-384.27</v>
      </c>
      <c r="E282" s="110">
        <f t="shared" si="5"/>
        <v>14553.480000000007</v>
      </c>
      <c r="F282" s="103" t="s">
        <v>191</v>
      </c>
      <c r="G282" s="102" t="s">
        <v>192</v>
      </c>
    </row>
    <row r="283" spans="1:7" x14ac:dyDescent="0.25">
      <c r="A283" s="105">
        <v>39489</v>
      </c>
      <c r="B283" s="102">
        <v>2</v>
      </c>
      <c r="C283" s="102">
        <v>2</v>
      </c>
      <c r="D283" s="136">
        <v>-391.35</v>
      </c>
      <c r="E283" s="110">
        <f t="shared" si="5"/>
        <v>14162.130000000006</v>
      </c>
      <c r="F283" s="103" t="s">
        <v>191</v>
      </c>
      <c r="G283" s="102" t="s">
        <v>192</v>
      </c>
    </row>
    <row r="284" spans="1:7" x14ac:dyDescent="0.25">
      <c r="A284" s="105">
        <v>39491</v>
      </c>
      <c r="B284" s="102">
        <v>2</v>
      </c>
      <c r="C284" s="102">
        <v>2</v>
      </c>
      <c r="D284" s="136">
        <v>-399.24</v>
      </c>
      <c r="E284" s="110">
        <f t="shared" si="5"/>
        <v>13762.890000000007</v>
      </c>
      <c r="F284" s="103" t="s">
        <v>191</v>
      </c>
      <c r="G284" s="102" t="s">
        <v>201</v>
      </c>
    </row>
    <row r="285" spans="1:7" x14ac:dyDescent="0.25">
      <c r="A285" s="105">
        <v>39496</v>
      </c>
      <c r="B285" s="102">
        <v>2</v>
      </c>
      <c r="C285" s="102">
        <v>2</v>
      </c>
      <c r="D285" s="136">
        <v>-1319.8</v>
      </c>
      <c r="E285" s="110">
        <f t="shared" si="5"/>
        <v>12443.090000000007</v>
      </c>
      <c r="F285" s="103" t="s">
        <v>134</v>
      </c>
      <c r="G285" s="102" t="s">
        <v>208</v>
      </c>
    </row>
    <row r="286" spans="1:7" x14ac:dyDescent="0.25">
      <c r="A286" s="105">
        <v>39496</v>
      </c>
      <c r="B286" s="102">
        <v>2</v>
      </c>
      <c r="C286" s="102">
        <v>2</v>
      </c>
      <c r="D286" s="136">
        <v>-15.5</v>
      </c>
      <c r="E286" s="110">
        <f t="shared" si="5"/>
        <v>12427.590000000007</v>
      </c>
      <c r="F286" s="103" t="s">
        <v>137</v>
      </c>
      <c r="G286" s="102" t="s">
        <v>18</v>
      </c>
    </row>
    <row r="287" spans="1:7" x14ac:dyDescent="0.25">
      <c r="A287" s="105">
        <v>39496</v>
      </c>
      <c r="B287" s="102">
        <v>2</v>
      </c>
      <c r="C287" s="102">
        <v>2</v>
      </c>
      <c r="D287" s="136">
        <v>-4467</v>
      </c>
      <c r="E287" s="110">
        <f t="shared" si="5"/>
        <v>7960.5900000000074</v>
      </c>
      <c r="F287" s="103" t="s">
        <v>136</v>
      </c>
      <c r="G287" s="102" t="s">
        <v>209</v>
      </c>
    </row>
    <row r="288" spans="1:7" x14ac:dyDescent="0.25">
      <c r="A288" s="105">
        <v>39496</v>
      </c>
      <c r="B288" s="102">
        <v>2</v>
      </c>
      <c r="C288" s="102">
        <v>2</v>
      </c>
      <c r="D288" s="136">
        <v>-15.5</v>
      </c>
      <c r="E288" s="110">
        <f t="shared" si="5"/>
        <v>7945.0900000000074</v>
      </c>
      <c r="F288" s="103" t="s">
        <v>137</v>
      </c>
      <c r="G288" s="102" t="s">
        <v>18</v>
      </c>
    </row>
    <row r="289" spans="1:9" x14ac:dyDescent="0.25">
      <c r="A289" s="105">
        <v>39503</v>
      </c>
      <c r="B289" s="102">
        <v>1</v>
      </c>
      <c r="C289" s="102">
        <v>2</v>
      </c>
      <c r="D289" s="137">
        <v>20</v>
      </c>
      <c r="E289" s="110">
        <f t="shared" si="5"/>
        <v>7965.0900000000074</v>
      </c>
      <c r="F289" s="103" t="s">
        <v>130</v>
      </c>
      <c r="G289" s="102" t="s">
        <v>210</v>
      </c>
    </row>
    <row r="290" spans="1:9" x14ac:dyDescent="0.25">
      <c r="A290" s="105">
        <v>39503</v>
      </c>
      <c r="B290" s="102">
        <v>2</v>
      </c>
      <c r="C290" s="102">
        <v>2</v>
      </c>
      <c r="D290" s="137">
        <v>20</v>
      </c>
      <c r="E290" s="110">
        <f t="shared" si="5"/>
        <v>7985.0900000000074</v>
      </c>
      <c r="F290" s="103" t="s">
        <v>130</v>
      </c>
      <c r="G290" s="102" t="s">
        <v>211</v>
      </c>
    </row>
    <row r="291" spans="1:9" x14ac:dyDescent="0.25">
      <c r="A291" s="105">
        <v>39503</v>
      </c>
      <c r="B291" s="102">
        <v>1</v>
      </c>
      <c r="C291" s="102">
        <v>2</v>
      </c>
      <c r="D291" s="137">
        <v>50</v>
      </c>
      <c r="E291" s="110">
        <f t="shared" si="5"/>
        <v>8035.0900000000074</v>
      </c>
      <c r="F291" s="103" t="s">
        <v>130</v>
      </c>
      <c r="G291" s="102" t="s">
        <v>212</v>
      </c>
    </row>
    <row r="292" spans="1:9" x14ac:dyDescent="0.25">
      <c r="A292" s="105">
        <v>39506</v>
      </c>
      <c r="B292" s="102">
        <v>1</v>
      </c>
      <c r="C292" s="102">
        <v>2</v>
      </c>
      <c r="D292" s="137">
        <v>1100</v>
      </c>
      <c r="E292" s="110">
        <f t="shared" si="5"/>
        <v>9135.0900000000074</v>
      </c>
      <c r="F292" s="103" t="s">
        <v>130</v>
      </c>
      <c r="G292" s="102" t="s">
        <v>213</v>
      </c>
    </row>
    <row r="293" spans="1:9" x14ac:dyDescent="0.25">
      <c r="A293" s="105">
        <v>39508</v>
      </c>
      <c r="B293" s="102">
        <v>3</v>
      </c>
      <c r="C293" s="102">
        <v>3</v>
      </c>
      <c r="D293" s="137">
        <v>20</v>
      </c>
      <c r="E293" s="110">
        <f t="shared" si="5"/>
        <v>9155.0900000000074</v>
      </c>
      <c r="F293" s="103" t="s">
        <v>130</v>
      </c>
      <c r="G293" s="102" t="s">
        <v>214</v>
      </c>
    </row>
    <row r="294" spans="1:9" x14ac:dyDescent="0.25">
      <c r="A294" s="105">
        <v>39510</v>
      </c>
      <c r="B294" s="102">
        <v>3</v>
      </c>
      <c r="C294" s="102">
        <v>3</v>
      </c>
      <c r="D294" s="138">
        <v>10</v>
      </c>
      <c r="E294" s="110">
        <f t="shared" si="5"/>
        <v>9165.0900000000074</v>
      </c>
      <c r="F294" s="103" t="s">
        <v>130</v>
      </c>
      <c r="G294" s="102" t="s">
        <v>86</v>
      </c>
    </row>
    <row r="295" spans="1:9" x14ac:dyDescent="0.25">
      <c r="A295" s="105">
        <v>39510</v>
      </c>
      <c r="B295" s="102">
        <v>3</v>
      </c>
      <c r="C295" s="102">
        <v>3</v>
      </c>
      <c r="D295" s="136">
        <v>-27</v>
      </c>
      <c r="E295" s="110">
        <f t="shared" si="5"/>
        <v>9138.0900000000074</v>
      </c>
      <c r="F295" s="103" t="s">
        <v>129</v>
      </c>
      <c r="G295" s="102" t="s">
        <v>23</v>
      </c>
    </row>
    <row r="296" spans="1:9" ht="13" x14ac:dyDescent="0.3">
      <c r="A296" s="116">
        <v>39517</v>
      </c>
      <c r="B296" s="102">
        <v>3</v>
      </c>
      <c r="C296" s="117">
        <v>3</v>
      </c>
      <c r="D296" s="137">
        <v>100</v>
      </c>
      <c r="E296" s="110">
        <f t="shared" si="5"/>
        <v>9238.0900000000074</v>
      </c>
      <c r="F296" s="114" t="s">
        <v>130</v>
      </c>
      <c r="G296" s="118" t="s">
        <v>68</v>
      </c>
      <c r="H296" s="114"/>
      <c r="I296" s="118"/>
    </row>
    <row r="297" spans="1:9" ht="13" x14ac:dyDescent="0.3">
      <c r="A297" s="116">
        <v>39517</v>
      </c>
      <c r="B297" s="102">
        <v>3</v>
      </c>
      <c r="C297" s="117">
        <v>3</v>
      </c>
      <c r="D297" s="137">
        <v>25</v>
      </c>
      <c r="E297" s="110">
        <f t="shared" si="5"/>
        <v>9263.0900000000074</v>
      </c>
      <c r="F297" s="114" t="s">
        <v>130</v>
      </c>
      <c r="G297" s="118" t="s">
        <v>215</v>
      </c>
      <c r="H297" s="114"/>
      <c r="I297" s="118"/>
    </row>
    <row r="298" spans="1:9" ht="13" x14ac:dyDescent="0.3">
      <c r="A298" s="116">
        <v>39517</v>
      </c>
      <c r="B298" s="102">
        <v>3</v>
      </c>
      <c r="C298" s="117">
        <v>3</v>
      </c>
      <c r="D298" s="137">
        <v>15</v>
      </c>
      <c r="E298" s="110">
        <f t="shared" si="5"/>
        <v>9278.0900000000074</v>
      </c>
      <c r="F298" s="114" t="s">
        <v>130</v>
      </c>
      <c r="G298" s="118" t="s">
        <v>110</v>
      </c>
      <c r="H298" s="114"/>
      <c r="I298" s="118"/>
    </row>
    <row r="299" spans="1:9" ht="13" x14ac:dyDescent="0.3">
      <c r="A299" s="116">
        <v>39518</v>
      </c>
      <c r="B299" s="102">
        <v>2</v>
      </c>
      <c r="C299" s="117">
        <v>3</v>
      </c>
      <c r="D299" s="137">
        <v>100</v>
      </c>
      <c r="E299" s="110">
        <f t="shared" si="5"/>
        <v>9378.0900000000074</v>
      </c>
      <c r="F299" s="114" t="s">
        <v>130</v>
      </c>
      <c r="G299" s="118" t="s">
        <v>216</v>
      </c>
      <c r="H299" s="114"/>
      <c r="I299" s="118"/>
    </row>
    <row r="300" spans="1:9" ht="13" x14ac:dyDescent="0.3">
      <c r="A300" s="116">
        <v>39525</v>
      </c>
      <c r="B300" s="102">
        <v>2</v>
      </c>
      <c r="C300" s="117">
        <v>3</v>
      </c>
      <c r="D300" s="136">
        <v>-1522.84</v>
      </c>
      <c r="E300" s="110">
        <f t="shared" si="5"/>
        <v>7855.2500000000073</v>
      </c>
      <c r="F300" s="114" t="s">
        <v>136</v>
      </c>
      <c r="G300" s="118" t="s">
        <v>209</v>
      </c>
      <c r="H300" s="114"/>
      <c r="I300" s="118"/>
    </row>
    <row r="301" spans="1:9" ht="13" x14ac:dyDescent="0.3">
      <c r="A301" s="116">
        <v>39525</v>
      </c>
      <c r="B301" s="118">
        <v>2</v>
      </c>
      <c r="C301" s="117">
        <v>3</v>
      </c>
      <c r="D301" s="136">
        <v>-15.5</v>
      </c>
      <c r="E301" s="110">
        <f t="shared" si="5"/>
        <v>7839.7500000000073</v>
      </c>
      <c r="F301" s="114" t="s">
        <v>137</v>
      </c>
      <c r="G301" s="118" t="s">
        <v>18</v>
      </c>
      <c r="H301" s="114"/>
      <c r="I301" s="118"/>
    </row>
    <row r="302" spans="1:9" ht="13" x14ac:dyDescent="0.3">
      <c r="A302" s="116">
        <v>39532</v>
      </c>
      <c r="B302" s="118">
        <v>2</v>
      </c>
      <c r="C302" s="117">
        <v>3</v>
      </c>
      <c r="D302" s="136">
        <v>-595</v>
      </c>
      <c r="E302" s="110">
        <f t="shared" si="5"/>
        <v>7244.7500000000073</v>
      </c>
      <c r="F302" s="114" t="s">
        <v>133</v>
      </c>
      <c r="G302" s="118" t="s">
        <v>217</v>
      </c>
      <c r="H302" s="114"/>
      <c r="I302" s="118"/>
    </row>
    <row r="303" spans="1:9" ht="13" x14ac:dyDescent="0.3">
      <c r="A303" s="116">
        <v>39532</v>
      </c>
      <c r="B303" s="118">
        <v>2</v>
      </c>
      <c r="C303" s="117">
        <v>3</v>
      </c>
      <c r="D303" s="137">
        <v>25</v>
      </c>
      <c r="E303" s="110">
        <f t="shared" si="5"/>
        <v>7269.7500000000073</v>
      </c>
      <c r="F303" s="114" t="s">
        <v>130</v>
      </c>
      <c r="G303" s="118" t="s">
        <v>218</v>
      </c>
      <c r="H303" s="114"/>
      <c r="I303" s="118"/>
    </row>
    <row r="304" spans="1:9" ht="13" x14ac:dyDescent="0.3">
      <c r="A304" s="116">
        <v>39534</v>
      </c>
      <c r="B304" s="118">
        <v>2</v>
      </c>
      <c r="C304" s="117">
        <v>3</v>
      </c>
      <c r="D304" s="137">
        <v>30</v>
      </c>
      <c r="E304" s="110">
        <f t="shared" si="5"/>
        <v>7299.7500000000073</v>
      </c>
      <c r="F304" s="114" t="s">
        <v>130</v>
      </c>
      <c r="G304" s="118" t="s">
        <v>117</v>
      </c>
      <c r="H304" s="114"/>
      <c r="I304" s="118"/>
    </row>
    <row r="305" spans="1:9" ht="13" x14ac:dyDescent="0.3">
      <c r="A305" s="116">
        <v>39534</v>
      </c>
      <c r="B305" s="118">
        <v>1</v>
      </c>
      <c r="C305" s="117">
        <v>3</v>
      </c>
      <c r="D305" s="136">
        <v>-1036.27</v>
      </c>
      <c r="E305" s="110">
        <f t="shared" si="5"/>
        <v>6263.4800000000068</v>
      </c>
      <c r="F305" s="114" t="s">
        <v>134</v>
      </c>
      <c r="G305" s="118" t="s">
        <v>208</v>
      </c>
      <c r="H305" s="114"/>
      <c r="I305" s="118"/>
    </row>
    <row r="306" spans="1:9" ht="13" x14ac:dyDescent="0.3">
      <c r="A306" s="116">
        <v>39534</v>
      </c>
      <c r="B306" s="118">
        <v>1</v>
      </c>
      <c r="C306" s="117">
        <v>3</v>
      </c>
      <c r="D306" s="136">
        <v>-15.5</v>
      </c>
      <c r="E306" s="110">
        <f t="shared" si="5"/>
        <v>6247.9800000000068</v>
      </c>
      <c r="F306" s="114" t="s">
        <v>137</v>
      </c>
      <c r="G306" s="118" t="s">
        <v>18</v>
      </c>
      <c r="H306" s="114"/>
      <c r="I306" s="118"/>
    </row>
    <row r="307" spans="1:9" ht="13" x14ac:dyDescent="0.3">
      <c r="A307" s="116">
        <v>39535</v>
      </c>
      <c r="B307" s="118">
        <v>1</v>
      </c>
      <c r="C307" s="117">
        <v>3</v>
      </c>
      <c r="D307" s="137">
        <v>75</v>
      </c>
      <c r="E307" s="110">
        <f t="shared" si="5"/>
        <v>6322.9800000000068</v>
      </c>
      <c r="F307" s="114" t="s">
        <v>130</v>
      </c>
      <c r="G307" s="118" t="s">
        <v>113</v>
      </c>
      <c r="H307" s="114"/>
      <c r="I307" s="118"/>
    </row>
    <row r="308" spans="1:9" ht="13" x14ac:dyDescent="0.3">
      <c r="A308" s="116">
        <v>39539</v>
      </c>
      <c r="B308" s="118">
        <v>2</v>
      </c>
      <c r="C308" s="117">
        <v>4</v>
      </c>
      <c r="D308" s="137">
        <v>10</v>
      </c>
      <c r="E308" s="110">
        <f t="shared" si="5"/>
        <v>6332.9800000000068</v>
      </c>
      <c r="F308" s="114" t="s">
        <v>130</v>
      </c>
      <c r="G308" s="118" t="s">
        <v>86</v>
      </c>
      <c r="H308" s="114"/>
      <c r="I308" s="118"/>
    </row>
    <row r="309" spans="1:9" ht="13" x14ac:dyDescent="0.3">
      <c r="A309" s="116">
        <v>39541</v>
      </c>
      <c r="B309" s="118">
        <v>2</v>
      </c>
      <c r="C309" s="117">
        <v>4</v>
      </c>
      <c r="D309" s="136">
        <v>-134.94999999999999</v>
      </c>
      <c r="E309" s="110">
        <f t="shared" si="5"/>
        <v>6198.030000000007</v>
      </c>
      <c r="F309" s="114" t="s">
        <v>133</v>
      </c>
      <c r="G309" s="118" t="s">
        <v>219</v>
      </c>
      <c r="H309" s="114"/>
      <c r="I309" s="118"/>
    </row>
    <row r="310" spans="1:9" ht="13" x14ac:dyDescent="0.3">
      <c r="A310" s="116">
        <v>39542</v>
      </c>
      <c r="B310" s="118">
        <v>2</v>
      </c>
      <c r="C310" s="117">
        <v>4</v>
      </c>
      <c r="D310" s="137">
        <v>25</v>
      </c>
      <c r="E310" s="110">
        <f t="shared" si="5"/>
        <v>6223.030000000007</v>
      </c>
      <c r="F310" s="114" t="s">
        <v>130</v>
      </c>
      <c r="G310" s="118" t="s">
        <v>95</v>
      </c>
      <c r="H310" s="114"/>
      <c r="I310" s="118"/>
    </row>
    <row r="311" spans="1:9" ht="13" x14ac:dyDescent="0.3">
      <c r="A311" s="116">
        <v>39542</v>
      </c>
      <c r="B311" s="118">
        <v>2</v>
      </c>
      <c r="C311" s="117">
        <v>4</v>
      </c>
      <c r="D311" s="136">
        <v>-3.75</v>
      </c>
      <c r="E311" s="110">
        <f t="shared" si="5"/>
        <v>6219.280000000007</v>
      </c>
      <c r="F311" s="114" t="s">
        <v>129</v>
      </c>
      <c r="G311" s="118" t="s">
        <v>17</v>
      </c>
      <c r="H311" s="114"/>
      <c r="I311" s="118"/>
    </row>
    <row r="312" spans="1:9" ht="13" x14ac:dyDescent="0.3">
      <c r="A312" s="116">
        <v>39549</v>
      </c>
      <c r="B312" s="118">
        <v>2</v>
      </c>
      <c r="C312" s="117">
        <v>4</v>
      </c>
      <c r="D312" s="137">
        <v>9.89</v>
      </c>
      <c r="E312" s="110">
        <f t="shared" si="5"/>
        <v>6229.1700000000073</v>
      </c>
      <c r="F312" s="114" t="s">
        <v>131</v>
      </c>
      <c r="G312" s="118" t="s">
        <v>15</v>
      </c>
      <c r="H312" s="114"/>
      <c r="I312" s="118"/>
    </row>
    <row r="313" spans="1:9" x14ac:dyDescent="0.25">
      <c r="A313" s="107">
        <v>39559</v>
      </c>
      <c r="B313" s="108">
        <v>2</v>
      </c>
      <c r="C313" s="108">
        <v>4</v>
      </c>
      <c r="D313" s="138">
        <v>600</v>
      </c>
      <c r="E313" s="119">
        <f t="shared" si="5"/>
        <v>6829.1700000000073</v>
      </c>
      <c r="F313" s="115" t="s">
        <v>130</v>
      </c>
      <c r="G313" s="108" t="s">
        <v>220</v>
      </c>
      <c r="H313" s="115"/>
      <c r="I313" s="108"/>
    </row>
    <row r="314" spans="1:9" x14ac:dyDescent="0.25">
      <c r="A314" s="107">
        <v>39561</v>
      </c>
      <c r="B314" s="108">
        <v>2</v>
      </c>
      <c r="C314" s="108">
        <v>4</v>
      </c>
      <c r="D314" s="138">
        <v>7</v>
      </c>
      <c r="E314" s="119">
        <f t="shared" si="5"/>
        <v>6836.1700000000073</v>
      </c>
      <c r="F314" s="115" t="s">
        <v>130</v>
      </c>
      <c r="G314" s="108" t="s">
        <v>221</v>
      </c>
      <c r="H314" s="115"/>
      <c r="I314" s="108"/>
    </row>
    <row r="315" spans="1:9" x14ac:dyDescent="0.25">
      <c r="A315" s="107">
        <v>39561</v>
      </c>
      <c r="B315" s="108">
        <v>1</v>
      </c>
      <c r="C315" s="108">
        <v>4</v>
      </c>
      <c r="D315" s="138">
        <v>130</v>
      </c>
      <c r="E315" s="119">
        <f t="shared" si="5"/>
        <v>6966.1700000000073</v>
      </c>
      <c r="F315" s="115" t="s">
        <v>130</v>
      </c>
      <c r="G315" s="108" t="s">
        <v>222</v>
      </c>
      <c r="H315" s="115"/>
      <c r="I315" s="108"/>
    </row>
    <row r="316" spans="1:9" x14ac:dyDescent="0.25">
      <c r="A316" s="107">
        <v>39562</v>
      </c>
      <c r="B316" s="108">
        <v>1</v>
      </c>
      <c r="C316" s="108">
        <v>4</v>
      </c>
      <c r="D316" s="136">
        <v>-529.1</v>
      </c>
      <c r="E316" s="119">
        <f t="shared" si="5"/>
        <v>6437.070000000007</v>
      </c>
      <c r="F316" s="115" t="s">
        <v>136</v>
      </c>
      <c r="G316" s="108" t="s">
        <v>209</v>
      </c>
      <c r="H316" s="115"/>
      <c r="I316" s="108"/>
    </row>
    <row r="317" spans="1:9" x14ac:dyDescent="0.25">
      <c r="A317" s="116">
        <v>39562</v>
      </c>
      <c r="B317" s="108">
        <v>1</v>
      </c>
      <c r="C317" s="108">
        <v>4</v>
      </c>
      <c r="D317" s="136">
        <v>-15.5</v>
      </c>
      <c r="E317" s="119">
        <f t="shared" si="5"/>
        <v>6421.570000000007</v>
      </c>
      <c r="F317" s="114" t="s">
        <v>137</v>
      </c>
      <c r="G317" s="108" t="s">
        <v>18</v>
      </c>
      <c r="H317" s="114"/>
      <c r="I317" s="118"/>
    </row>
    <row r="318" spans="1:9" x14ac:dyDescent="0.25">
      <c r="A318" s="116">
        <v>39567</v>
      </c>
      <c r="B318" s="108">
        <v>1</v>
      </c>
      <c r="C318" s="108">
        <v>4</v>
      </c>
      <c r="D318" s="137">
        <v>700</v>
      </c>
      <c r="E318" s="110">
        <f>+E317+D318</f>
        <v>7121.570000000007</v>
      </c>
      <c r="F318" s="114" t="s">
        <v>130</v>
      </c>
      <c r="G318" s="108" t="s">
        <v>223</v>
      </c>
      <c r="H318" s="114"/>
      <c r="I318" s="118"/>
    </row>
    <row r="319" spans="1:9" x14ac:dyDescent="0.25">
      <c r="A319" s="116">
        <v>39569</v>
      </c>
      <c r="B319" s="118"/>
      <c r="C319" s="118"/>
      <c r="D319" s="137">
        <v>10</v>
      </c>
      <c r="E319" s="110">
        <f>+E318+D319</f>
        <v>7131.570000000007</v>
      </c>
      <c r="F319" s="114" t="s">
        <v>130</v>
      </c>
      <c r="G319" s="108" t="s">
        <v>86</v>
      </c>
      <c r="H319" s="114"/>
      <c r="I319" s="118"/>
    </row>
    <row r="320" spans="1:9" x14ac:dyDescent="0.25">
      <c r="A320" s="116">
        <v>39576</v>
      </c>
      <c r="B320" s="118"/>
      <c r="C320" s="118"/>
      <c r="D320" s="136">
        <v>-2732.24</v>
      </c>
      <c r="E320" s="110">
        <f>+E319+D320</f>
        <v>4399.3300000000072</v>
      </c>
      <c r="F320" s="114" t="s">
        <v>136</v>
      </c>
      <c r="G320" s="108" t="s">
        <v>224</v>
      </c>
      <c r="H320" s="114"/>
      <c r="I320" s="118"/>
    </row>
    <row r="321" spans="1:10" x14ac:dyDescent="0.25">
      <c r="A321" s="116">
        <v>39576</v>
      </c>
      <c r="B321" s="118"/>
      <c r="C321" s="118"/>
      <c r="D321" s="136">
        <v>-15.5</v>
      </c>
      <c r="E321" s="110">
        <f>+E320+D321</f>
        <v>4383.8300000000072</v>
      </c>
      <c r="F321" s="114" t="s">
        <v>137</v>
      </c>
      <c r="G321" s="108" t="s">
        <v>18</v>
      </c>
      <c r="H321" s="114"/>
      <c r="I321" s="118"/>
    </row>
    <row r="322" spans="1:10" x14ac:dyDescent="0.25">
      <c r="A322" s="116">
        <v>39577</v>
      </c>
      <c r="B322" s="118"/>
      <c r="C322" s="118"/>
      <c r="D322" s="137">
        <v>50</v>
      </c>
      <c r="E322" s="110">
        <f>+E321+D322</f>
        <v>4433.8300000000072</v>
      </c>
      <c r="F322" s="114" t="s">
        <v>130</v>
      </c>
      <c r="G322" s="108" t="s">
        <v>225</v>
      </c>
      <c r="H322" s="114"/>
      <c r="I322" s="118"/>
    </row>
    <row r="323" spans="1:10" x14ac:dyDescent="0.25">
      <c r="A323" s="105">
        <v>39587</v>
      </c>
      <c r="D323" s="129">
        <v>20</v>
      </c>
      <c r="E323" s="110">
        <f t="shared" ref="E323:E386" si="6">+E322+D323</f>
        <v>4453.8300000000072</v>
      </c>
      <c r="F323" s="103" t="s">
        <v>130</v>
      </c>
      <c r="G323" s="102" t="s">
        <v>110</v>
      </c>
      <c r="H323" s="114"/>
      <c r="I323" s="108"/>
    </row>
    <row r="324" spans="1:10" x14ac:dyDescent="0.25">
      <c r="A324" s="105">
        <v>39601</v>
      </c>
      <c r="D324" s="129">
        <v>10</v>
      </c>
      <c r="E324" s="110">
        <f t="shared" si="6"/>
        <v>4463.8300000000072</v>
      </c>
      <c r="F324" s="103" t="s">
        <v>130</v>
      </c>
      <c r="G324" s="102" t="s">
        <v>86</v>
      </c>
      <c r="H324" s="114"/>
      <c r="I324" s="108"/>
    </row>
    <row r="325" spans="1:10" x14ac:dyDescent="0.25">
      <c r="A325" s="105">
        <v>39603</v>
      </c>
      <c r="D325" s="129">
        <v>800</v>
      </c>
      <c r="E325" s="110">
        <f t="shared" si="6"/>
        <v>5263.8300000000072</v>
      </c>
      <c r="F325" s="103" t="s">
        <v>130</v>
      </c>
      <c r="G325" s="102" t="s">
        <v>46</v>
      </c>
      <c r="H325" s="114"/>
      <c r="I325" s="108"/>
    </row>
    <row r="326" spans="1:10" x14ac:dyDescent="0.25">
      <c r="A326" s="105">
        <v>39611</v>
      </c>
      <c r="D326" s="129">
        <v>150</v>
      </c>
      <c r="E326" s="110">
        <f t="shared" si="6"/>
        <v>5413.8300000000072</v>
      </c>
      <c r="F326" s="103" t="s">
        <v>130</v>
      </c>
      <c r="G326" s="102" t="s">
        <v>182</v>
      </c>
      <c r="H326" s="114"/>
      <c r="I326" s="108"/>
    </row>
    <row r="327" spans="1:10" x14ac:dyDescent="0.25">
      <c r="A327" s="105">
        <v>39615</v>
      </c>
      <c r="D327" s="129">
        <v>25</v>
      </c>
      <c r="E327" s="110">
        <f t="shared" si="6"/>
        <v>5438.8300000000072</v>
      </c>
      <c r="F327" s="103" t="s">
        <v>130</v>
      </c>
      <c r="G327" s="102" t="s">
        <v>76</v>
      </c>
      <c r="H327" s="114"/>
      <c r="I327" s="108"/>
    </row>
    <row r="328" spans="1:10" x14ac:dyDescent="0.25">
      <c r="A328" s="105">
        <v>39616</v>
      </c>
      <c r="D328" s="129">
        <v>10</v>
      </c>
      <c r="E328" s="110">
        <f t="shared" si="6"/>
        <v>5448.8300000000072</v>
      </c>
      <c r="F328" s="103" t="s">
        <v>130</v>
      </c>
      <c r="G328" s="102" t="s">
        <v>226</v>
      </c>
      <c r="H328" s="114"/>
      <c r="I328" s="108"/>
    </row>
    <row r="329" spans="1:10" x14ac:dyDescent="0.25">
      <c r="A329" s="105">
        <v>39616</v>
      </c>
      <c r="D329" s="129">
        <v>500</v>
      </c>
      <c r="E329" s="110">
        <f t="shared" si="6"/>
        <v>5948.8300000000072</v>
      </c>
      <c r="F329" s="103" t="s">
        <v>130</v>
      </c>
      <c r="G329" s="102" t="s">
        <v>35</v>
      </c>
      <c r="H329" s="114"/>
      <c r="I329" s="108"/>
    </row>
    <row r="330" spans="1:10" x14ac:dyDescent="0.25">
      <c r="A330" s="105">
        <v>39616</v>
      </c>
      <c r="D330" s="129">
        <v>50</v>
      </c>
      <c r="E330" s="110">
        <f t="shared" si="6"/>
        <v>5998.8300000000072</v>
      </c>
      <c r="F330" s="103" t="s">
        <v>130</v>
      </c>
      <c r="G330" s="102" t="s">
        <v>80</v>
      </c>
      <c r="H330" s="114"/>
      <c r="I330" s="108"/>
    </row>
    <row r="331" spans="1:10" x14ac:dyDescent="0.25">
      <c r="A331" s="105">
        <v>39618</v>
      </c>
      <c r="D331" s="129">
        <v>2000</v>
      </c>
      <c r="E331" s="110">
        <f t="shared" si="6"/>
        <v>7998.8300000000072</v>
      </c>
      <c r="F331" s="103" t="s">
        <v>130</v>
      </c>
      <c r="G331" s="102" t="s">
        <v>227</v>
      </c>
      <c r="H331" s="114"/>
      <c r="I331" s="108"/>
    </row>
    <row r="332" spans="1:10" x14ac:dyDescent="0.25">
      <c r="A332" s="105">
        <v>39629</v>
      </c>
      <c r="D332" s="129">
        <v>50</v>
      </c>
      <c r="E332" s="110">
        <f t="shared" si="6"/>
        <v>8048.8300000000072</v>
      </c>
      <c r="F332" s="103" t="s">
        <v>130</v>
      </c>
      <c r="G332" s="102" t="s">
        <v>81</v>
      </c>
      <c r="H332" s="103"/>
      <c r="I332" s="108"/>
    </row>
    <row r="333" spans="1:10" x14ac:dyDescent="0.25">
      <c r="A333" s="105">
        <v>39630</v>
      </c>
      <c r="D333" s="129">
        <v>10</v>
      </c>
      <c r="E333" s="110">
        <f t="shared" si="6"/>
        <v>8058.8300000000072</v>
      </c>
      <c r="F333" s="103" t="s">
        <v>130</v>
      </c>
      <c r="G333" s="102" t="s">
        <v>86</v>
      </c>
      <c r="H333" s="103"/>
      <c r="I333" s="108"/>
    </row>
    <row r="334" spans="1:10" x14ac:dyDescent="0.25">
      <c r="A334" s="105">
        <v>39631</v>
      </c>
      <c r="D334" s="129">
        <v>400</v>
      </c>
      <c r="E334" s="110">
        <f t="shared" si="6"/>
        <v>8458.8300000000072</v>
      </c>
      <c r="F334" s="103" t="s">
        <v>130</v>
      </c>
      <c r="G334" s="102" t="s">
        <v>228</v>
      </c>
      <c r="H334" s="103"/>
      <c r="I334" s="108"/>
    </row>
    <row r="335" spans="1:10" x14ac:dyDescent="0.25">
      <c r="A335" s="107">
        <v>39631</v>
      </c>
      <c r="B335" s="108"/>
      <c r="C335" s="108"/>
      <c r="D335" s="136">
        <v>-1000</v>
      </c>
      <c r="E335" s="110">
        <f t="shared" si="6"/>
        <v>7458.8300000000072</v>
      </c>
      <c r="F335" s="103" t="s">
        <v>136</v>
      </c>
      <c r="G335" s="111" t="s">
        <v>209</v>
      </c>
      <c r="H335" s="108"/>
      <c r="I335" s="108"/>
      <c r="J335" s="114"/>
    </row>
    <row r="336" spans="1:10" x14ac:dyDescent="0.25">
      <c r="A336" s="107">
        <v>39631</v>
      </c>
      <c r="B336" s="108"/>
      <c r="C336" s="108"/>
      <c r="D336" s="136">
        <v>-15.5</v>
      </c>
      <c r="E336" s="110">
        <f t="shared" si="6"/>
        <v>7443.3300000000072</v>
      </c>
      <c r="F336" s="103" t="s">
        <v>137</v>
      </c>
      <c r="G336" s="111" t="s">
        <v>18</v>
      </c>
      <c r="H336" s="108"/>
      <c r="I336" s="108"/>
      <c r="J336" s="114"/>
    </row>
    <row r="337" spans="1:10" x14ac:dyDescent="0.25">
      <c r="A337" s="107">
        <v>39633</v>
      </c>
      <c r="B337" s="108"/>
      <c r="C337" s="108"/>
      <c r="D337" s="136">
        <v>-3.75</v>
      </c>
      <c r="E337" s="110">
        <f t="shared" si="6"/>
        <v>7439.5800000000072</v>
      </c>
      <c r="F337" s="103" t="s">
        <v>129</v>
      </c>
      <c r="G337" s="111" t="s">
        <v>19</v>
      </c>
      <c r="H337" s="108"/>
      <c r="I337" s="108"/>
      <c r="J337" s="114"/>
    </row>
    <row r="338" spans="1:10" x14ac:dyDescent="0.25">
      <c r="A338" s="116">
        <v>39637</v>
      </c>
      <c r="B338" s="118"/>
      <c r="C338" s="118"/>
      <c r="D338" s="137">
        <v>51</v>
      </c>
      <c r="E338" s="110">
        <f t="shared" si="6"/>
        <v>7490.5800000000072</v>
      </c>
      <c r="F338" s="114" t="s">
        <v>130</v>
      </c>
      <c r="G338" s="108" t="s">
        <v>35</v>
      </c>
      <c r="H338" s="114"/>
      <c r="I338" s="118"/>
      <c r="J338" s="114"/>
    </row>
    <row r="339" spans="1:10" x14ac:dyDescent="0.25">
      <c r="A339" s="116">
        <v>39640</v>
      </c>
      <c r="B339" s="118"/>
      <c r="C339" s="118"/>
      <c r="D339" s="137">
        <v>3.63</v>
      </c>
      <c r="E339" s="110">
        <f t="shared" si="6"/>
        <v>7494.2100000000073</v>
      </c>
      <c r="F339" s="114" t="s">
        <v>131</v>
      </c>
      <c r="G339" s="108" t="s">
        <v>15</v>
      </c>
      <c r="H339" s="114"/>
      <c r="I339" s="118"/>
      <c r="J339" s="114"/>
    </row>
    <row r="340" spans="1:10" x14ac:dyDescent="0.25">
      <c r="A340" s="116">
        <v>39661</v>
      </c>
      <c r="B340" s="118"/>
      <c r="C340" s="118"/>
      <c r="D340" s="137">
        <v>10</v>
      </c>
      <c r="E340" s="110">
        <f t="shared" si="6"/>
        <v>7504.2100000000073</v>
      </c>
      <c r="F340" s="114" t="s">
        <v>130</v>
      </c>
      <c r="G340" s="108" t="s">
        <v>86</v>
      </c>
      <c r="H340" s="114"/>
      <c r="I340" s="118"/>
      <c r="J340" s="114"/>
    </row>
    <row r="341" spans="1:10" x14ac:dyDescent="0.25">
      <c r="A341" s="116">
        <v>39678</v>
      </c>
      <c r="B341" s="118"/>
      <c r="C341" s="118"/>
      <c r="D341" s="136">
        <v>-1041.67</v>
      </c>
      <c r="E341" s="110">
        <f t="shared" si="6"/>
        <v>6462.5400000000072</v>
      </c>
      <c r="F341" s="114" t="s">
        <v>136</v>
      </c>
      <c r="G341" s="108" t="s">
        <v>224</v>
      </c>
      <c r="H341" s="114"/>
      <c r="I341" s="118"/>
      <c r="J341" s="114"/>
    </row>
    <row r="342" spans="1:10" x14ac:dyDescent="0.25">
      <c r="A342" s="116">
        <v>39678</v>
      </c>
      <c r="B342" s="118"/>
      <c r="C342" s="118"/>
      <c r="D342" s="136">
        <v>-15.5</v>
      </c>
      <c r="E342" s="110">
        <f t="shared" si="6"/>
        <v>6447.0400000000072</v>
      </c>
      <c r="F342" s="114" t="s">
        <v>137</v>
      </c>
      <c r="G342" s="108" t="s">
        <v>18</v>
      </c>
      <c r="H342" s="114"/>
      <c r="I342" s="118"/>
      <c r="J342" s="114"/>
    </row>
    <row r="343" spans="1:10" x14ac:dyDescent="0.25">
      <c r="A343" s="116">
        <v>39692</v>
      </c>
      <c r="B343" s="118"/>
      <c r="C343" s="118"/>
      <c r="D343" s="137">
        <v>10</v>
      </c>
      <c r="E343" s="110">
        <f t="shared" si="6"/>
        <v>6457.0400000000072</v>
      </c>
      <c r="F343" s="114" t="s">
        <v>130</v>
      </c>
      <c r="G343" s="108" t="s">
        <v>86</v>
      </c>
      <c r="H343" s="114"/>
      <c r="I343" s="118"/>
      <c r="J343" s="114"/>
    </row>
    <row r="344" spans="1:10" x14ac:dyDescent="0.25">
      <c r="A344" s="116">
        <v>39693</v>
      </c>
      <c r="B344" s="118"/>
      <c r="C344" s="118"/>
      <c r="D344" s="137">
        <v>4000</v>
      </c>
      <c r="E344" s="110">
        <f t="shared" si="6"/>
        <v>10457.040000000008</v>
      </c>
      <c r="F344" s="114" t="s">
        <v>130</v>
      </c>
      <c r="G344" s="108" t="s">
        <v>229</v>
      </c>
      <c r="H344" s="114"/>
      <c r="I344" s="118"/>
      <c r="J344" s="114"/>
    </row>
    <row r="345" spans="1:10" x14ac:dyDescent="0.25">
      <c r="A345" s="116">
        <v>39696</v>
      </c>
      <c r="B345" s="118"/>
      <c r="C345" s="118"/>
      <c r="D345" s="137">
        <v>75</v>
      </c>
      <c r="E345" s="110">
        <f t="shared" si="6"/>
        <v>10532.040000000008</v>
      </c>
      <c r="F345" s="114" t="s">
        <v>130</v>
      </c>
      <c r="G345" s="108" t="s">
        <v>230</v>
      </c>
      <c r="H345" s="114"/>
      <c r="I345" s="118"/>
      <c r="J345" s="114"/>
    </row>
    <row r="346" spans="1:10" x14ac:dyDescent="0.25">
      <c r="A346" s="116">
        <v>39696</v>
      </c>
      <c r="B346" s="118"/>
      <c r="C346" s="118"/>
      <c r="D346" s="137">
        <v>400</v>
      </c>
      <c r="E346" s="110">
        <f t="shared" si="6"/>
        <v>10932.040000000008</v>
      </c>
      <c r="F346" s="114" t="s">
        <v>130</v>
      </c>
      <c r="G346" s="108" t="s">
        <v>231</v>
      </c>
      <c r="H346" s="114"/>
      <c r="I346" s="118"/>
      <c r="J346" s="114"/>
    </row>
    <row r="347" spans="1:10" x14ac:dyDescent="0.25">
      <c r="A347" s="116">
        <v>39701</v>
      </c>
      <c r="B347" s="118"/>
      <c r="C347" s="118"/>
      <c r="D347" s="137">
        <v>360</v>
      </c>
      <c r="E347" s="110">
        <f t="shared" si="6"/>
        <v>11292.040000000008</v>
      </c>
      <c r="F347" s="114" t="s">
        <v>130</v>
      </c>
      <c r="G347" s="108" t="s">
        <v>232</v>
      </c>
      <c r="H347" s="114"/>
      <c r="I347" s="118"/>
      <c r="J347" s="114"/>
    </row>
    <row r="348" spans="1:10" x14ac:dyDescent="0.25">
      <c r="A348" s="116">
        <v>39706</v>
      </c>
      <c r="B348" s="118"/>
      <c r="C348" s="118"/>
      <c r="D348" s="136">
        <v>-327.7</v>
      </c>
      <c r="E348" s="110">
        <f t="shared" si="6"/>
        <v>10964.340000000007</v>
      </c>
      <c r="F348" s="114" t="s">
        <v>133</v>
      </c>
      <c r="G348" s="108" t="s">
        <v>57</v>
      </c>
      <c r="H348" s="114"/>
      <c r="I348" s="118"/>
      <c r="J348" s="114"/>
    </row>
    <row r="349" spans="1:10" x14ac:dyDescent="0.25">
      <c r="A349" s="116">
        <v>39706</v>
      </c>
      <c r="B349" s="118"/>
      <c r="C349" s="118"/>
      <c r="D349" s="136">
        <v>-829.02</v>
      </c>
      <c r="E349" s="110">
        <f t="shared" si="6"/>
        <v>10135.320000000007</v>
      </c>
      <c r="F349" s="114" t="s">
        <v>136</v>
      </c>
      <c r="G349" s="108" t="s">
        <v>233</v>
      </c>
      <c r="H349" s="114"/>
      <c r="I349" s="118"/>
      <c r="J349" s="114"/>
    </row>
    <row r="350" spans="1:10" x14ac:dyDescent="0.25">
      <c r="A350" s="116">
        <v>39706</v>
      </c>
      <c r="B350" s="118"/>
      <c r="C350" s="118"/>
      <c r="D350" s="136">
        <v>-1554.4</v>
      </c>
      <c r="E350" s="110">
        <f t="shared" si="6"/>
        <v>8580.9200000000073</v>
      </c>
      <c r="F350" s="114" t="s">
        <v>136</v>
      </c>
      <c r="G350" s="108" t="s">
        <v>209</v>
      </c>
      <c r="H350" s="114"/>
      <c r="I350" s="118"/>
      <c r="J350" s="114"/>
    </row>
    <row r="351" spans="1:10" x14ac:dyDescent="0.25">
      <c r="A351" s="116">
        <v>39706</v>
      </c>
      <c r="B351" s="118"/>
      <c r="C351" s="118"/>
      <c r="D351" s="136">
        <v>-15.5</v>
      </c>
      <c r="E351" s="110">
        <f t="shared" si="6"/>
        <v>8565.4200000000073</v>
      </c>
      <c r="F351" s="114" t="s">
        <v>137</v>
      </c>
      <c r="G351" s="108" t="s">
        <v>18</v>
      </c>
      <c r="H351" s="114"/>
      <c r="I351" s="118"/>
      <c r="J351" s="114"/>
    </row>
    <row r="352" spans="1:10" x14ac:dyDescent="0.25">
      <c r="A352" s="116">
        <v>39706</v>
      </c>
      <c r="B352" s="118"/>
      <c r="C352" s="118"/>
      <c r="D352" s="136">
        <v>-15.5</v>
      </c>
      <c r="E352" s="110">
        <f t="shared" si="6"/>
        <v>8549.9200000000073</v>
      </c>
      <c r="F352" s="114" t="s">
        <v>137</v>
      </c>
      <c r="G352" s="108" t="s">
        <v>18</v>
      </c>
      <c r="H352" s="114"/>
      <c r="I352" s="118"/>
      <c r="J352" s="114"/>
    </row>
    <row r="353" spans="1:10" x14ac:dyDescent="0.25">
      <c r="A353" s="116">
        <v>39709</v>
      </c>
      <c r="B353" s="118"/>
      <c r="C353" s="118"/>
      <c r="D353" s="137">
        <v>2000</v>
      </c>
      <c r="E353" s="110">
        <f t="shared" si="6"/>
        <v>10549.920000000007</v>
      </c>
      <c r="F353" s="114" t="s">
        <v>130</v>
      </c>
      <c r="G353" s="108" t="s">
        <v>180</v>
      </c>
      <c r="H353" s="114"/>
      <c r="I353" s="118"/>
      <c r="J353" s="114"/>
    </row>
    <row r="354" spans="1:10" x14ac:dyDescent="0.25">
      <c r="A354" s="116">
        <v>39714</v>
      </c>
      <c r="B354" s="118"/>
      <c r="C354" s="118"/>
      <c r="D354" s="137">
        <v>250</v>
      </c>
      <c r="E354" s="110">
        <f t="shared" si="6"/>
        <v>10799.920000000007</v>
      </c>
      <c r="F354" s="114" t="s">
        <v>130</v>
      </c>
      <c r="G354" s="108" t="s">
        <v>184</v>
      </c>
      <c r="H354" s="114"/>
      <c r="I354" s="118"/>
      <c r="J354" s="114"/>
    </row>
    <row r="355" spans="1:10" x14ac:dyDescent="0.25">
      <c r="A355" s="116">
        <v>39717</v>
      </c>
      <c r="B355" s="118"/>
      <c r="C355" s="118"/>
      <c r="D355" s="137">
        <v>250</v>
      </c>
      <c r="E355" s="110">
        <f t="shared" si="6"/>
        <v>11049.920000000007</v>
      </c>
      <c r="F355" s="114" t="s">
        <v>130</v>
      </c>
      <c r="G355" s="108" t="s">
        <v>75</v>
      </c>
      <c r="H355" s="114"/>
      <c r="I355" s="118"/>
      <c r="J355" s="114"/>
    </row>
    <row r="356" spans="1:10" x14ac:dyDescent="0.25">
      <c r="A356" s="116">
        <v>39720</v>
      </c>
      <c r="B356" s="118"/>
      <c r="C356" s="118"/>
      <c r="D356" s="137">
        <v>20</v>
      </c>
      <c r="E356" s="110">
        <f t="shared" si="6"/>
        <v>11069.920000000007</v>
      </c>
      <c r="F356" s="114" t="s">
        <v>130</v>
      </c>
      <c r="G356" s="108" t="s">
        <v>110</v>
      </c>
      <c r="H356" s="114"/>
      <c r="I356" s="118"/>
      <c r="J356" s="114"/>
    </row>
    <row r="357" spans="1:10" x14ac:dyDescent="0.25">
      <c r="A357" s="116">
        <v>39722</v>
      </c>
      <c r="B357" s="118"/>
      <c r="C357" s="118"/>
      <c r="D357" s="137">
        <v>10</v>
      </c>
      <c r="E357" s="110">
        <f t="shared" si="6"/>
        <v>11079.920000000007</v>
      </c>
      <c r="F357" s="114" t="s">
        <v>130</v>
      </c>
      <c r="G357" s="108" t="s">
        <v>86</v>
      </c>
      <c r="H357" s="114"/>
      <c r="I357" s="118"/>
      <c r="J357" s="114"/>
    </row>
    <row r="358" spans="1:10" x14ac:dyDescent="0.25">
      <c r="A358" s="116">
        <v>39723</v>
      </c>
      <c r="B358" s="118"/>
      <c r="C358" s="118"/>
      <c r="D358" s="137">
        <v>50</v>
      </c>
      <c r="E358" s="110">
        <f t="shared" si="6"/>
        <v>11129.920000000007</v>
      </c>
      <c r="F358" s="114" t="s">
        <v>130</v>
      </c>
      <c r="G358" s="108" t="s">
        <v>234</v>
      </c>
      <c r="H358" s="114"/>
      <c r="I358" s="118"/>
      <c r="J358" s="114"/>
    </row>
    <row r="359" spans="1:10" x14ac:dyDescent="0.25">
      <c r="A359" s="116">
        <v>39727</v>
      </c>
      <c r="B359" s="118"/>
      <c r="C359" s="118"/>
      <c r="D359" s="137">
        <v>200</v>
      </c>
      <c r="E359" s="110">
        <f t="shared" si="6"/>
        <v>11329.920000000007</v>
      </c>
      <c r="F359" s="114" t="s">
        <v>130</v>
      </c>
      <c r="G359" s="108" t="s">
        <v>103</v>
      </c>
      <c r="H359" s="114"/>
      <c r="I359" s="118"/>
      <c r="J359" s="114"/>
    </row>
    <row r="360" spans="1:10" x14ac:dyDescent="0.25">
      <c r="A360" s="116">
        <v>39727</v>
      </c>
      <c r="B360" s="118"/>
      <c r="C360" s="118"/>
      <c r="D360" s="137">
        <v>100</v>
      </c>
      <c r="E360" s="110">
        <f t="shared" si="6"/>
        <v>11429.920000000007</v>
      </c>
      <c r="F360" s="114" t="s">
        <v>130</v>
      </c>
      <c r="G360" s="108" t="s">
        <v>235</v>
      </c>
      <c r="H360" s="114"/>
      <c r="I360" s="118"/>
      <c r="J360" s="114"/>
    </row>
    <row r="361" spans="1:10" x14ac:dyDescent="0.25">
      <c r="A361" s="116">
        <v>39727</v>
      </c>
      <c r="B361" s="118"/>
      <c r="C361" s="118"/>
      <c r="D361" s="136">
        <v>-3.75</v>
      </c>
      <c r="E361" s="110">
        <f t="shared" si="6"/>
        <v>11426.170000000007</v>
      </c>
      <c r="F361" s="114" t="s">
        <v>129</v>
      </c>
      <c r="G361" s="108" t="s">
        <v>17</v>
      </c>
      <c r="H361" s="114"/>
      <c r="I361" s="118"/>
      <c r="J361" s="114"/>
    </row>
    <row r="362" spans="1:10" x14ac:dyDescent="0.25">
      <c r="A362" s="116">
        <v>39731</v>
      </c>
      <c r="B362" s="118"/>
      <c r="C362" s="118"/>
      <c r="D362" s="137">
        <v>5.15</v>
      </c>
      <c r="E362" s="110">
        <f t="shared" si="6"/>
        <v>11431.320000000007</v>
      </c>
      <c r="F362" s="114" t="s">
        <v>131</v>
      </c>
      <c r="G362" s="108" t="s">
        <v>15</v>
      </c>
      <c r="H362" s="114"/>
      <c r="I362" s="118"/>
      <c r="J362" s="114"/>
    </row>
    <row r="363" spans="1:10" x14ac:dyDescent="0.25">
      <c r="A363" s="116">
        <v>39734</v>
      </c>
      <c r="B363" s="118"/>
      <c r="C363" s="118"/>
      <c r="D363" s="137">
        <v>200</v>
      </c>
      <c r="E363" s="110">
        <f t="shared" si="6"/>
        <v>11631.320000000007</v>
      </c>
      <c r="F363" s="114" t="s">
        <v>130</v>
      </c>
      <c r="G363" s="108" t="s">
        <v>203</v>
      </c>
      <c r="H363" s="114"/>
      <c r="I363" s="118"/>
      <c r="J363" s="114"/>
    </row>
    <row r="364" spans="1:10" x14ac:dyDescent="0.25">
      <c r="A364" s="116">
        <v>39735</v>
      </c>
      <c r="B364" s="118"/>
      <c r="C364" s="118"/>
      <c r="D364" s="136">
        <v>-26.5</v>
      </c>
      <c r="E364" s="110">
        <f t="shared" si="6"/>
        <v>11604.820000000007</v>
      </c>
      <c r="F364" s="114" t="s">
        <v>136</v>
      </c>
      <c r="G364" s="108" t="s">
        <v>236</v>
      </c>
      <c r="H364" s="114"/>
      <c r="I364" s="118"/>
      <c r="J364" s="114"/>
    </row>
    <row r="365" spans="1:10" x14ac:dyDescent="0.25">
      <c r="A365" s="116">
        <v>39736</v>
      </c>
      <c r="B365" s="118"/>
      <c r="C365" s="118"/>
      <c r="D365" s="137">
        <v>50</v>
      </c>
      <c r="E365" s="110">
        <f t="shared" si="6"/>
        <v>11654.820000000007</v>
      </c>
      <c r="F365" s="114" t="s">
        <v>130</v>
      </c>
      <c r="G365" s="108" t="s">
        <v>74</v>
      </c>
      <c r="H365" s="114"/>
      <c r="I365" s="118"/>
      <c r="J365" s="114"/>
    </row>
    <row r="366" spans="1:10" x14ac:dyDescent="0.25">
      <c r="A366" s="116">
        <v>39742</v>
      </c>
      <c r="B366" s="118"/>
      <c r="C366" s="118"/>
      <c r="D366" s="137">
        <v>98.2</v>
      </c>
      <c r="E366" s="110">
        <f t="shared" si="6"/>
        <v>11753.020000000008</v>
      </c>
      <c r="F366" s="114" t="s">
        <v>130</v>
      </c>
      <c r="G366" s="108" t="s">
        <v>237</v>
      </c>
      <c r="H366" s="114"/>
      <c r="I366" s="118"/>
      <c r="J366" s="114"/>
    </row>
    <row r="367" spans="1:10" x14ac:dyDescent="0.25">
      <c r="A367" s="116">
        <v>39742</v>
      </c>
      <c r="B367" s="118"/>
      <c r="C367" s="118"/>
      <c r="D367" s="137">
        <v>1925.46</v>
      </c>
      <c r="E367" s="110">
        <f t="shared" si="6"/>
        <v>13678.480000000007</v>
      </c>
      <c r="F367" s="114" t="s">
        <v>130</v>
      </c>
      <c r="G367" s="108" t="s">
        <v>35</v>
      </c>
      <c r="H367" s="114"/>
      <c r="I367" s="118"/>
      <c r="J367" s="114"/>
    </row>
    <row r="368" spans="1:10" x14ac:dyDescent="0.25">
      <c r="A368" s="116">
        <v>39743</v>
      </c>
      <c r="B368" s="118"/>
      <c r="C368" s="118"/>
      <c r="D368" s="137">
        <v>800</v>
      </c>
      <c r="E368" s="110">
        <f t="shared" si="6"/>
        <v>14478.480000000007</v>
      </c>
      <c r="F368" s="114" t="s">
        <v>130</v>
      </c>
      <c r="G368" s="108" t="s">
        <v>238</v>
      </c>
      <c r="H368" s="114"/>
      <c r="I368" s="118"/>
      <c r="J368" s="114"/>
    </row>
    <row r="369" spans="1:11" x14ac:dyDescent="0.25">
      <c r="A369" s="116">
        <v>39744</v>
      </c>
      <c r="B369" s="118"/>
      <c r="C369" s="118"/>
      <c r="D369" s="137">
        <v>236</v>
      </c>
      <c r="E369" s="110">
        <f t="shared" si="6"/>
        <v>14714.480000000007</v>
      </c>
      <c r="F369" s="114" t="s">
        <v>130</v>
      </c>
      <c r="G369" s="108" t="s">
        <v>239</v>
      </c>
      <c r="H369" s="114"/>
      <c r="I369" s="118"/>
      <c r="J369" s="114"/>
    </row>
    <row r="370" spans="1:11" x14ac:dyDescent="0.25">
      <c r="A370" s="116">
        <v>39755</v>
      </c>
      <c r="B370" s="118"/>
      <c r="C370" s="118"/>
      <c r="D370" s="137">
        <v>10</v>
      </c>
      <c r="E370" s="110">
        <f t="shared" si="6"/>
        <v>14724.480000000007</v>
      </c>
      <c r="F370" s="114" t="s">
        <v>130</v>
      </c>
      <c r="G370" s="108" t="s">
        <v>86</v>
      </c>
      <c r="H370" s="114"/>
      <c r="I370" s="118"/>
      <c r="J370" s="114"/>
    </row>
    <row r="371" spans="1:11" x14ac:dyDescent="0.25">
      <c r="A371" s="116">
        <v>39759</v>
      </c>
      <c r="B371" s="118"/>
      <c r="C371" s="118"/>
      <c r="D371" s="137">
        <v>10</v>
      </c>
      <c r="E371" s="110">
        <f t="shared" si="6"/>
        <v>14734.480000000007</v>
      </c>
      <c r="F371" s="114" t="s">
        <v>130</v>
      </c>
      <c r="G371" s="108" t="s">
        <v>70</v>
      </c>
      <c r="H371" s="114"/>
      <c r="I371" s="118"/>
      <c r="J371" s="114"/>
    </row>
    <row r="372" spans="1:11" x14ac:dyDescent="0.25">
      <c r="A372" s="116">
        <v>39762</v>
      </c>
      <c r="B372" s="118"/>
      <c r="C372" s="118"/>
      <c r="D372" s="136">
        <v>-1368.42</v>
      </c>
      <c r="E372" s="110">
        <f t="shared" si="6"/>
        <v>13366.060000000007</v>
      </c>
      <c r="F372" s="114" t="s">
        <v>136</v>
      </c>
      <c r="G372" s="108" t="s">
        <v>224</v>
      </c>
      <c r="H372" s="114"/>
      <c r="I372" s="118"/>
      <c r="J372" s="114"/>
    </row>
    <row r="373" spans="1:11" x14ac:dyDescent="0.25">
      <c r="A373" s="116">
        <v>39762</v>
      </c>
      <c r="B373" s="118"/>
      <c r="C373" s="118"/>
      <c r="D373" s="136">
        <v>-15.5</v>
      </c>
      <c r="E373" s="110">
        <f t="shared" si="6"/>
        <v>13350.560000000007</v>
      </c>
      <c r="F373" s="114" t="s">
        <v>137</v>
      </c>
      <c r="G373" s="108" t="s">
        <v>18</v>
      </c>
      <c r="H373" s="114"/>
      <c r="I373" s="118"/>
      <c r="J373" s="114"/>
    </row>
    <row r="374" spans="1:11" x14ac:dyDescent="0.25">
      <c r="A374" s="116">
        <v>39765</v>
      </c>
      <c r="B374" s="118"/>
      <c r="C374" s="118"/>
      <c r="D374" s="137">
        <v>100</v>
      </c>
      <c r="E374" s="110">
        <f t="shared" si="6"/>
        <v>13450.560000000007</v>
      </c>
      <c r="F374" s="114" t="s">
        <v>130</v>
      </c>
      <c r="G374" s="108" t="s">
        <v>240</v>
      </c>
      <c r="H374" s="114"/>
      <c r="I374" s="118"/>
      <c r="J374" s="114"/>
    </row>
    <row r="375" spans="1:11" x14ac:dyDescent="0.25">
      <c r="A375" s="116">
        <v>39765</v>
      </c>
      <c r="B375" s="118"/>
      <c r="C375" s="118"/>
      <c r="D375" s="136">
        <v>-1500</v>
      </c>
      <c r="E375" s="110">
        <f t="shared" si="6"/>
        <v>11950.560000000007</v>
      </c>
      <c r="F375" s="114" t="s">
        <v>241</v>
      </c>
      <c r="G375" s="108" t="s">
        <v>242</v>
      </c>
      <c r="H375" s="114"/>
      <c r="I375" s="118"/>
      <c r="J375" s="114"/>
    </row>
    <row r="376" spans="1:11" x14ac:dyDescent="0.25">
      <c r="A376" s="116">
        <v>39765</v>
      </c>
      <c r="B376" s="118"/>
      <c r="C376" s="118"/>
      <c r="D376" s="136">
        <v>-1500</v>
      </c>
      <c r="E376" s="110">
        <f t="shared" si="6"/>
        <v>10450.560000000007</v>
      </c>
      <c r="F376" s="114" t="s">
        <v>241</v>
      </c>
      <c r="G376" s="108" t="s">
        <v>243</v>
      </c>
      <c r="H376" s="114"/>
      <c r="I376" s="118"/>
      <c r="J376" s="114"/>
    </row>
    <row r="377" spans="1:11" ht="13" x14ac:dyDescent="0.3">
      <c r="A377" s="116">
        <v>39766</v>
      </c>
      <c r="B377" s="117"/>
      <c r="C377" s="118"/>
      <c r="D377" s="138">
        <v>150</v>
      </c>
      <c r="E377" s="110">
        <f t="shared" si="6"/>
        <v>10600.560000000007</v>
      </c>
      <c r="F377" s="114" t="s">
        <v>130</v>
      </c>
      <c r="G377" s="108" t="s">
        <v>244</v>
      </c>
      <c r="H377" s="114"/>
      <c r="I377" s="118"/>
      <c r="J377" s="114"/>
      <c r="K377" s="118"/>
    </row>
    <row r="378" spans="1:11" ht="13" x14ac:dyDescent="0.3">
      <c r="A378" s="116">
        <v>39766</v>
      </c>
      <c r="B378" s="117"/>
      <c r="C378" s="118"/>
      <c r="D378" s="138">
        <v>350</v>
      </c>
      <c r="E378" s="110">
        <f t="shared" si="6"/>
        <v>10950.560000000007</v>
      </c>
      <c r="F378" s="114" t="s">
        <v>130</v>
      </c>
      <c r="G378" s="108" t="s">
        <v>244</v>
      </c>
      <c r="H378" s="114"/>
      <c r="I378" s="118"/>
      <c r="J378" s="114"/>
      <c r="K378" s="118"/>
    </row>
    <row r="379" spans="1:11" ht="13" x14ac:dyDescent="0.3">
      <c r="A379" s="116">
        <v>39772</v>
      </c>
      <c r="B379" s="117"/>
      <c r="C379" s="118"/>
      <c r="D379" s="138">
        <v>50</v>
      </c>
      <c r="E379" s="110">
        <f t="shared" si="6"/>
        <v>11000.560000000007</v>
      </c>
      <c r="F379" s="114" t="s">
        <v>130</v>
      </c>
      <c r="G379" s="108" t="s">
        <v>245</v>
      </c>
      <c r="H379" s="114"/>
      <c r="I379" s="118"/>
      <c r="J379" s="114"/>
      <c r="K379" s="118"/>
    </row>
    <row r="380" spans="1:11" ht="13" x14ac:dyDescent="0.3">
      <c r="A380" s="116">
        <v>39772</v>
      </c>
      <c r="B380" s="117"/>
      <c r="C380" s="118"/>
      <c r="D380" s="138">
        <v>400</v>
      </c>
      <c r="E380" s="110">
        <f t="shared" si="6"/>
        <v>11400.560000000007</v>
      </c>
      <c r="F380" s="114" t="s">
        <v>130</v>
      </c>
      <c r="G380" s="108" t="s">
        <v>231</v>
      </c>
      <c r="H380" s="114"/>
      <c r="I380" s="118"/>
      <c r="J380" s="114"/>
      <c r="K380" s="118"/>
    </row>
    <row r="381" spans="1:11" ht="13" x14ac:dyDescent="0.3">
      <c r="A381" s="116">
        <v>39776</v>
      </c>
      <c r="B381" s="117"/>
      <c r="C381" s="118"/>
      <c r="D381" s="138">
        <v>265.52999999999997</v>
      </c>
      <c r="E381" s="110">
        <f t="shared" si="6"/>
        <v>11666.090000000007</v>
      </c>
      <c r="F381" s="114" t="s">
        <v>130</v>
      </c>
      <c r="G381" s="108" t="s">
        <v>246</v>
      </c>
      <c r="H381" s="114"/>
      <c r="I381" s="118"/>
      <c r="J381" s="114"/>
      <c r="K381" s="118"/>
    </row>
    <row r="382" spans="1:11" ht="13" x14ac:dyDescent="0.3">
      <c r="A382" s="116">
        <v>39776</v>
      </c>
      <c r="B382" s="117"/>
      <c r="C382" s="118"/>
      <c r="D382" s="136">
        <v>-40.46</v>
      </c>
      <c r="E382" s="110">
        <f t="shared" si="6"/>
        <v>11625.630000000008</v>
      </c>
      <c r="F382" s="114" t="s">
        <v>129</v>
      </c>
      <c r="G382" s="108" t="s">
        <v>247</v>
      </c>
      <c r="H382" s="114"/>
      <c r="I382" s="118"/>
      <c r="J382" s="114"/>
      <c r="K382" s="118"/>
    </row>
    <row r="383" spans="1:11" ht="13" x14ac:dyDescent="0.3">
      <c r="A383" s="116">
        <v>39783</v>
      </c>
      <c r="B383" s="117"/>
      <c r="C383" s="118"/>
      <c r="D383" s="138">
        <v>25</v>
      </c>
      <c r="E383" s="110">
        <f t="shared" si="6"/>
        <v>11650.630000000008</v>
      </c>
      <c r="F383" s="114" t="s">
        <v>130</v>
      </c>
      <c r="G383" s="108" t="s">
        <v>117</v>
      </c>
      <c r="H383" s="114"/>
      <c r="I383" s="118"/>
      <c r="J383" s="114"/>
      <c r="K383" s="118"/>
    </row>
    <row r="384" spans="1:11" ht="13" x14ac:dyDescent="0.3">
      <c r="A384" s="116">
        <v>39783</v>
      </c>
      <c r="B384" s="117"/>
      <c r="C384" s="118"/>
      <c r="D384" s="137">
        <v>10</v>
      </c>
      <c r="E384" s="110">
        <f t="shared" si="6"/>
        <v>11660.630000000008</v>
      </c>
      <c r="F384" s="114" t="s">
        <v>130</v>
      </c>
      <c r="G384" s="108" t="s">
        <v>86</v>
      </c>
      <c r="H384" s="114"/>
      <c r="I384" s="118"/>
      <c r="J384" s="114"/>
      <c r="K384" s="118"/>
    </row>
    <row r="385" spans="1:11" ht="13" x14ac:dyDescent="0.3">
      <c r="A385" s="116">
        <v>39787</v>
      </c>
      <c r="B385" s="117"/>
      <c r="C385" s="118"/>
      <c r="D385" s="137">
        <v>50</v>
      </c>
      <c r="E385" s="110">
        <f t="shared" si="6"/>
        <v>11710.630000000008</v>
      </c>
      <c r="F385" s="114" t="s">
        <v>130</v>
      </c>
      <c r="G385" s="108" t="s">
        <v>248</v>
      </c>
      <c r="H385" s="114"/>
      <c r="I385" s="118"/>
      <c r="J385" s="114"/>
      <c r="K385" s="118"/>
    </row>
    <row r="386" spans="1:11" ht="13" x14ac:dyDescent="0.3">
      <c r="A386" s="116">
        <v>39792</v>
      </c>
      <c r="B386" s="117"/>
      <c r="C386" s="118"/>
      <c r="D386" s="136">
        <v>-307.69</v>
      </c>
      <c r="E386" s="110">
        <f t="shared" si="6"/>
        <v>11402.940000000008</v>
      </c>
      <c r="F386" s="114" t="s">
        <v>136</v>
      </c>
      <c r="G386" s="108" t="s">
        <v>209</v>
      </c>
      <c r="H386" s="114"/>
      <c r="I386" s="118"/>
      <c r="J386" s="114"/>
      <c r="K386" s="118"/>
    </row>
    <row r="387" spans="1:11" ht="13" x14ac:dyDescent="0.3">
      <c r="A387" s="116">
        <v>39792</v>
      </c>
      <c r="B387" s="117"/>
      <c r="C387" s="118"/>
      <c r="D387" s="136">
        <v>-15.5</v>
      </c>
      <c r="E387" s="110">
        <f t="shared" ref="E387:E397" si="7">+E386+D387</f>
        <v>11387.440000000008</v>
      </c>
      <c r="F387" s="114" t="s">
        <v>137</v>
      </c>
      <c r="G387" s="108" t="s">
        <v>18</v>
      </c>
      <c r="H387" s="114"/>
      <c r="I387" s="118"/>
      <c r="J387" s="114"/>
      <c r="K387" s="118"/>
    </row>
    <row r="388" spans="1:11" ht="13" x14ac:dyDescent="0.3">
      <c r="A388" s="116">
        <v>39794</v>
      </c>
      <c r="B388" s="117"/>
      <c r="C388" s="118"/>
      <c r="D388" s="137">
        <v>35</v>
      </c>
      <c r="E388" s="110">
        <f t="shared" si="7"/>
        <v>11422.440000000008</v>
      </c>
      <c r="F388" s="114" t="s">
        <v>130</v>
      </c>
      <c r="G388" s="108" t="s">
        <v>249</v>
      </c>
      <c r="H388" s="114"/>
      <c r="I388" s="118"/>
      <c r="J388" s="114"/>
      <c r="K388" s="118"/>
    </row>
    <row r="389" spans="1:11" ht="13" x14ac:dyDescent="0.3">
      <c r="A389" s="116">
        <v>39797</v>
      </c>
      <c r="B389" s="117"/>
      <c r="C389" s="118"/>
      <c r="D389" s="137">
        <v>60</v>
      </c>
      <c r="E389" s="110">
        <f t="shared" si="7"/>
        <v>11482.440000000008</v>
      </c>
      <c r="F389" s="114" t="s">
        <v>130</v>
      </c>
      <c r="G389" s="108" t="s">
        <v>250</v>
      </c>
      <c r="H389" s="114"/>
      <c r="I389" s="118"/>
      <c r="J389" s="114"/>
      <c r="K389" s="118"/>
    </row>
    <row r="390" spans="1:11" ht="13" x14ac:dyDescent="0.3">
      <c r="A390" s="116">
        <v>39798</v>
      </c>
      <c r="B390" s="117"/>
      <c r="C390" s="118"/>
      <c r="D390" s="137">
        <v>500</v>
      </c>
      <c r="E390" s="110">
        <f t="shared" si="7"/>
        <v>11982.440000000008</v>
      </c>
      <c r="F390" s="114" t="s">
        <v>130</v>
      </c>
      <c r="G390" s="108" t="s">
        <v>251</v>
      </c>
      <c r="H390" s="114"/>
      <c r="I390" s="118"/>
      <c r="J390" s="114"/>
      <c r="K390" s="118"/>
    </row>
    <row r="391" spans="1:11" ht="13" x14ac:dyDescent="0.3">
      <c r="A391" s="116">
        <v>39798</v>
      </c>
      <c r="B391" s="117"/>
      <c r="C391" s="118"/>
      <c r="D391" s="137">
        <v>100</v>
      </c>
      <c r="E391" s="110">
        <f t="shared" si="7"/>
        <v>12082.440000000008</v>
      </c>
      <c r="F391" s="114" t="s">
        <v>130</v>
      </c>
      <c r="G391" s="108" t="s">
        <v>252</v>
      </c>
      <c r="H391" s="114"/>
      <c r="I391" s="118"/>
      <c r="J391" s="114"/>
      <c r="K391" s="118"/>
    </row>
    <row r="392" spans="1:11" ht="13" x14ac:dyDescent="0.3">
      <c r="A392" s="116">
        <v>39804</v>
      </c>
      <c r="B392" s="117"/>
      <c r="C392" s="118"/>
      <c r="D392" s="137">
        <v>200</v>
      </c>
      <c r="E392" s="110">
        <f t="shared" si="7"/>
        <v>12282.440000000008</v>
      </c>
      <c r="F392" s="114" t="s">
        <v>130</v>
      </c>
      <c r="G392" s="108" t="s">
        <v>253</v>
      </c>
      <c r="H392" s="114"/>
      <c r="I392" s="118"/>
      <c r="J392" s="114"/>
      <c r="K392" s="118"/>
    </row>
    <row r="393" spans="1:11" ht="13" x14ac:dyDescent="0.3">
      <c r="A393" s="116">
        <v>39804</v>
      </c>
      <c r="B393" s="117"/>
      <c r="C393" s="118"/>
      <c r="D393" s="137">
        <v>100</v>
      </c>
      <c r="E393" s="110">
        <f t="shared" si="7"/>
        <v>12382.440000000008</v>
      </c>
      <c r="F393" s="114" t="s">
        <v>130</v>
      </c>
      <c r="G393" s="108" t="s">
        <v>254</v>
      </c>
      <c r="H393" s="114"/>
      <c r="I393" s="118"/>
      <c r="J393" s="114"/>
      <c r="K393" s="118"/>
    </row>
    <row r="394" spans="1:11" ht="13" x14ac:dyDescent="0.3">
      <c r="A394" s="116">
        <v>39811</v>
      </c>
      <c r="B394" s="117"/>
      <c r="C394" s="118"/>
      <c r="D394" s="137">
        <v>150</v>
      </c>
      <c r="E394" s="110">
        <f t="shared" si="7"/>
        <v>12532.440000000008</v>
      </c>
      <c r="F394" s="114" t="s">
        <v>130</v>
      </c>
      <c r="G394" s="108" t="s">
        <v>255</v>
      </c>
      <c r="H394" s="114"/>
      <c r="I394" s="118"/>
      <c r="J394" s="114"/>
      <c r="K394" s="118"/>
    </row>
    <row r="395" spans="1:11" ht="13" x14ac:dyDescent="0.3">
      <c r="A395" s="116">
        <v>39811</v>
      </c>
      <c r="B395" s="117"/>
      <c r="C395" s="118"/>
      <c r="D395" s="137">
        <v>50</v>
      </c>
      <c r="E395" s="110">
        <f t="shared" si="7"/>
        <v>12582.440000000008</v>
      </c>
      <c r="F395" s="114" t="s">
        <v>130</v>
      </c>
      <c r="G395" s="108" t="s">
        <v>248</v>
      </c>
      <c r="H395" s="114"/>
      <c r="I395" s="118"/>
      <c r="J395" s="114"/>
      <c r="K395" s="118"/>
    </row>
    <row r="396" spans="1:11" ht="13" x14ac:dyDescent="0.3">
      <c r="A396" s="116">
        <v>39811</v>
      </c>
      <c r="B396" s="117"/>
      <c r="C396" s="118"/>
      <c r="D396" s="137">
        <v>20</v>
      </c>
      <c r="E396" s="110">
        <f t="shared" si="7"/>
        <v>12602.440000000008</v>
      </c>
      <c r="F396" s="114" t="s">
        <v>130</v>
      </c>
      <c r="G396" s="108" t="s">
        <v>110</v>
      </c>
      <c r="H396" s="114"/>
      <c r="I396" s="118"/>
      <c r="J396" s="114"/>
      <c r="K396" s="118"/>
    </row>
    <row r="397" spans="1:11" ht="13" x14ac:dyDescent="0.3">
      <c r="A397" s="116">
        <v>39811</v>
      </c>
      <c r="B397" s="117"/>
      <c r="C397" s="118"/>
      <c r="D397" s="137">
        <v>50</v>
      </c>
      <c r="E397" s="110">
        <f t="shared" si="7"/>
        <v>12652.440000000008</v>
      </c>
      <c r="F397" s="114" t="s">
        <v>130</v>
      </c>
      <c r="G397" s="108" t="s">
        <v>256</v>
      </c>
      <c r="H397" s="114"/>
      <c r="I397" s="118"/>
      <c r="J397" s="114"/>
      <c r="K397" s="118"/>
    </row>
    <row r="398" spans="1:11" ht="13" x14ac:dyDescent="0.3">
      <c r="A398" s="116">
        <v>39812</v>
      </c>
      <c r="B398" s="117"/>
      <c r="C398" s="118"/>
      <c r="D398" s="137">
        <v>50</v>
      </c>
      <c r="E398" s="110">
        <f>+E397+D398</f>
        <v>12702.440000000008</v>
      </c>
      <c r="F398" s="114" t="s">
        <v>130</v>
      </c>
      <c r="G398" s="108" t="s">
        <v>257</v>
      </c>
      <c r="H398" s="114"/>
      <c r="I398" s="118"/>
      <c r="J398" s="114"/>
      <c r="K398" s="118"/>
    </row>
    <row r="399" spans="1:11" x14ac:dyDescent="0.25">
      <c r="A399" s="116"/>
      <c r="B399" s="118"/>
      <c r="C399" s="118"/>
      <c r="D399" s="136"/>
      <c r="E399" s="110"/>
      <c r="F399" s="114"/>
      <c r="G399" s="108"/>
      <c r="H399" s="114"/>
      <c r="I399" s="118"/>
      <c r="J399" s="114"/>
    </row>
    <row r="400" spans="1:11" x14ac:dyDescent="0.25">
      <c r="A400" s="116"/>
      <c r="B400" s="118"/>
      <c r="C400" s="118"/>
      <c r="D400" s="136"/>
      <c r="E400" s="110"/>
      <c r="F400" s="114"/>
      <c r="G400" s="108"/>
      <c r="H400" s="114"/>
      <c r="I400" s="118"/>
      <c r="J400" s="114"/>
    </row>
    <row r="401" spans="1:10" x14ac:dyDescent="0.25">
      <c r="A401" s="116">
        <v>39815</v>
      </c>
      <c r="B401" s="118"/>
      <c r="C401" s="118"/>
      <c r="D401" s="137">
        <v>10</v>
      </c>
      <c r="E401" s="110">
        <f>+E398+D401</f>
        <v>12712.440000000008</v>
      </c>
      <c r="F401" s="114" t="s">
        <v>130</v>
      </c>
      <c r="G401" s="108" t="s">
        <v>86</v>
      </c>
      <c r="H401" s="114"/>
      <c r="I401" s="118"/>
      <c r="J401" s="114"/>
    </row>
    <row r="402" spans="1:10" x14ac:dyDescent="0.25">
      <c r="A402" s="116">
        <v>39815</v>
      </c>
      <c r="B402" s="118"/>
      <c r="C402" s="118"/>
      <c r="D402" s="137">
        <v>50</v>
      </c>
      <c r="E402" s="110">
        <f t="shared" ref="E402:E465" si="8">+E401+D402</f>
        <v>12762.440000000008</v>
      </c>
      <c r="F402" s="114" t="s">
        <v>130</v>
      </c>
      <c r="G402" s="108" t="s">
        <v>285</v>
      </c>
      <c r="H402" s="114"/>
      <c r="I402" s="118"/>
      <c r="J402" s="114"/>
    </row>
    <row r="403" spans="1:10" x14ac:dyDescent="0.25">
      <c r="A403" s="116">
        <v>39815</v>
      </c>
      <c r="B403" s="118"/>
      <c r="C403" s="118"/>
      <c r="D403" s="137">
        <v>30</v>
      </c>
      <c r="E403" s="110">
        <f t="shared" si="8"/>
        <v>12792.440000000008</v>
      </c>
      <c r="F403" s="114" t="s">
        <v>130</v>
      </c>
      <c r="G403" s="108" t="s">
        <v>87</v>
      </c>
      <c r="H403" s="114"/>
      <c r="I403" s="118"/>
      <c r="J403" s="114"/>
    </row>
    <row r="404" spans="1:10" x14ac:dyDescent="0.25">
      <c r="A404" s="116">
        <v>39818</v>
      </c>
      <c r="B404" s="118"/>
      <c r="C404" s="118"/>
      <c r="D404" s="137">
        <v>25</v>
      </c>
      <c r="E404" s="110">
        <f t="shared" si="8"/>
        <v>12817.440000000008</v>
      </c>
      <c r="F404" s="114" t="s">
        <v>130</v>
      </c>
      <c r="G404" s="108" t="s">
        <v>194</v>
      </c>
      <c r="H404" s="114"/>
      <c r="I404" s="118"/>
      <c r="J404" s="114"/>
    </row>
    <row r="405" spans="1:10" x14ac:dyDescent="0.25">
      <c r="A405" s="116">
        <v>39818</v>
      </c>
      <c r="B405" s="118"/>
      <c r="C405" s="118"/>
      <c r="D405" s="136">
        <v>-2380.9499999999998</v>
      </c>
      <c r="E405" s="110">
        <f t="shared" si="8"/>
        <v>10436.490000000009</v>
      </c>
      <c r="F405" s="114" t="s">
        <v>134</v>
      </c>
      <c r="G405" s="108" t="s">
        <v>208</v>
      </c>
      <c r="H405" s="114"/>
      <c r="I405" s="118"/>
      <c r="J405" s="114"/>
    </row>
    <row r="406" spans="1:10" x14ac:dyDescent="0.25">
      <c r="A406" s="116">
        <v>39818</v>
      </c>
      <c r="B406" s="118"/>
      <c r="C406" s="118"/>
      <c r="D406" s="136">
        <v>-15.5</v>
      </c>
      <c r="E406" s="110">
        <f t="shared" si="8"/>
        <v>10420.990000000009</v>
      </c>
      <c r="F406" s="114" t="s">
        <v>137</v>
      </c>
      <c r="G406" s="108" t="s">
        <v>18</v>
      </c>
      <c r="H406" s="114"/>
      <c r="I406" s="118"/>
      <c r="J406" s="114"/>
    </row>
    <row r="407" spans="1:10" x14ac:dyDescent="0.25">
      <c r="A407" s="116">
        <v>39820</v>
      </c>
      <c r="B407" s="118"/>
      <c r="C407" s="118"/>
      <c r="D407" s="136">
        <v>-3.75</v>
      </c>
      <c r="E407" s="110">
        <f t="shared" si="8"/>
        <v>10417.240000000009</v>
      </c>
      <c r="F407" s="114" t="s">
        <v>129</v>
      </c>
      <c r="G407" s="108" t="s">
        <v>17</v>
      </c>
      <c r="H407" s="114"/>
      <c r="I407" s="118"/>
      <c r="J407" s="114"/>
    </row>
    <row r="408" spans="1:10" x14ac:dyDescent="0.25">
      <c r="A408" s="116">
        <v>39821</v>
      </c>
      <c r="B408" s="118"/>
      <c r="C408" s="118"/>
      <c r="D408" s="138">
        <v>60</v>
      </c>
      <c r="E408" s="110">
        <f t="shared" si="8"/>
        <v>10477.240000000009</v>
      </c>
      <c r="F408" s="114" t="s">
        <v>130</v>
      </c>
      <c r="G408" s="108" t="s">
        <v>94</v>
      </c>
      <c r="H408" s="114"/>
      <c r="I408" s="118"/>
      <c r="J408" s="114"/>
    </row>
    <row r="409" spans="1:10" x14ac:dyDescent="0.25">
      <c r="A409" s="116">
        <v>39822</v>
      </c>
      <c r="B409" s="118"/>
      <c r="C409" s="118"/>
      <c r="D409" s="138">
        <v>8.5</v>
      </c>
      <c r="E409" s="110">
        <f t="shared" si="8"/>
        <v>10485.740000000009</v>
      </c>
      <c r="F409" s="114" t="s">
        <v>131</v>
      </c>
      <c r="G409" s="108" t="s">
        <v>15</v>
      </c>
      <c r="H409" s="114"/>
      <c r="I409" s="118"/>
      <c r="J409" s="114"/>
    </row>
    <row r="410" spans="1:10" x14ac:dyDescent="0.25">
      <c r="A410" s="116">
        <v>39832</v>
      </c>
      <c r="B410" s="118"/>
      <c r="C410" s="118"/>
      <c r="D410" s="138">
        <v>50</v>
      </c>
      <c r="E410" s="110">
        <f t="shared" si="8"/>
        <v>10535.740000000009</v>
      </c>
      <c r="F410" s="114" t="s">
        <v>130</v>
      </c>
      <c r="G410" s="108" t="s">
        <v>248</v>
      </c>
      <c r="H410" s="114"/>
      <c r="I410" s="118"/>
      <c r="J410" s="114"/>
    </row>
    <row r="411" spans="1:10" x14ac:dyDescent="0.25">
      <c r="A411" s="116">
        <v>39832</v>
      </c>
      <c r="B411" s="118"/>
      <c r="C411" s="118"/>
      <c r="D411" s="136">
        <v>-388.76</v>
      </c>
      <c r="E411" s="110">
        <f t="shared" si="8"/>
        <v>10146.980000000009</v>
      </c>
      <c r="F411" s="114" t="s">
        <v>191</v>
      </c>
      <c r="G411" s="108" t="s">
        <v>201</v>
      </c>
      <c r="H411" s="114"/>
      <c r="I411" s="118"/>
      <c r="J411" s="114"/>
    </row>
    <row r="412" spans="1:10" x14ac:dyDescent="0.25">
      <c r="A412" s="116">
        <v>39834</v>
      </c>
      <c r="B412" s="118"/>
      <c r="C412" s="118"/>
      <c r="D412" s="136">
        <v>-196.94</v>
      </c>
      <c r="E412" s="110">
        <f t="shared" si="8"/>
        <v>9950.0400000000081</v>
      </c>
      <c r="F412" s="114" t="s">
        <v>191</v>
      </c>
      <c r="G412" s="108" t="s">
        <v>202</v>
      </c>
      <c r="H412" s="114"/>
      <c r="I412" s="118"/>
      <c r="J412" s="114"/>
    </row>
    <row r="413" spans="1:10" x14ac:dyDescent="0.25">
      <c r="A413" s="116">
        <v>39835</v>
      </c>
      <c r="B413" s="118"/>
      <c r="C413" s="118"/>
      <c r="D413" s="136">
        <v>-393.89</v>
      </c>
      <c r="E413" s="110">
        <f t="shared" si="8"/>
        <v>9556.1500000000087</v>
      </c>
      <c r="F413" s="114" t="s">
        <v>191</v>
      </c>
      <c r="G413" s="108" t="s">
        <v>266</v>
      </c>
      <c r="H413" s="114"/>
      <c r="I413" s="118"/>
      <c r="J413" s="114"/>
    </row>
    <row r="414" spans="1:10" x14ac:dyDescent="0.25">
      <c r="A414" s="116">
        <v>39836</v>
      </c>
      <c r="B414" s="118"/>
      <c r="C414" s="118"/>
      <c r="D414" s="138">
        <v>50</v>
      </c>
      <c r="E414" s="110">
        <f t="shared" si="8"/>
        <v>9606.1500000000087</v>
      </c>
      <c r="F414" s="114" t="s">
        <v>130</v>
      </c>
      <c r="G414" s="108" t="s">
        <v>279</v>
      </c>
      <c r="H414" s="114"/>
      <c r="I414" s="118"/>
      <c r="J414" s="114"/>
    </row>
    <row r="415" spans="1:10" x14ac:dyDescent="0.25">
      <c r="A415" s="116">
        <v>39841</v>
      </c>
      <c r="B415" s="118"/>
      <c r="C415" s="118"/>
      <c r="D415" s="136">
        <v>-386.28</v>
      </c>
      <c r="E415" s="110">
        <f t="shared" si="8"/>
        <v>9219.8700000000081</v>
      </c>
      <c r="F415" s="114" t="s">
        <v>191</v>
      </c>
      <c r="G415" s="108" t="s">
        <v>201</v>
      </c>
      <c r="H415" s="114"/>
      <c r="I415" s="118"/>
      <c r="J415" s="114"/>
    </row>
    <row r="416" spans="1:10" x14ac:dyDescent="0.25">
      <c r="A416" s="116">
        <v>39842</v>
      </c>
      <c r="B416" s="118"/>
      <c r="C416" s="118"/>
      <c r="D416" s="136">
        <v>-384.31</v>
      </c>
      <c r="E416" s="110">
        <f t="shared" si="8"/>
        <v>8835.5600000000086</v>
      </c>
      <c r="F416" s="114" t="s">
        <v>191</v>
      </c>
      <c r="G416" s="108" t="s">
        <v>201</v>
      </c>
      <c r="H416" s="114"/>
      <c r="I416" s="118"/>
      <c r="J416" s="114"/>
    </row>
    <row r="417" spans="1:10" x14ac:dyDescent="0.25">
      <c r="A417" s="116">
        <v>39843</v>
      </c>
      <c r="B417" s="118"/>
      <c r="C417" s="118"/>
      <c r="D417" s="136">
        <v>-384.31</v>
      </c>
      <c r="E417" s="110">
        <f t="shared" si="8"/>
        <v>8451.2500000000091</v>
      </c>
      <c r="F417" s="114" t="s">
        <v>191</v>
      </c>
      <c r="G417" s="108" t="s">
        <v>201</v>
      </c>
      <c r="H417" s="114"/>
      <c r="I417" s="118"/>
      <c r="J417" s="114"/>
    </row>
    <row r="418" spans="1:10" x14ac:dyDescent="0.25">
      <c r="A418" s="116">
        <v>39846</v>
      </c>
      <c r="B418" s="118"/>
      <c r="C418" s="118"/>
      <c r="D418" s="136">
        <v>-397.35</v>
      </c>
      <c r="E418" s="110">
        <f t="shared" si="8"/>
        <v>8053.9000000000087</v>
      </c>
      <c r="F418" s="114" t="s">
        <v>191</v>
      </c>
      <c r="G418" s="108" t="s">
        <v>266</v>
      </c>
      <c r="H418" s="114"/>
      <c r="I418" s="118"/>
      <c r="J418" s="114"/>
    </row>
    <row r="419" spans="1:10" x14ac:dyDescent="0.25">
      <c r="A419" s="116">
        <v>39846</v>
      </c>
      <c r="B419" s="118"/>
      <c r="C419" s="118"/>
      <c r="D419" s="136">
        <v>-397.35</v>
      </c>
      <c r="E419" s="110">
        <f t="shared" si="8"/>
        <v>7656.5500000000084</v>
      </c>
      <c r="F419" s="114" t="s">
        <v>191</v>
      </c>
      <c r="G419" s="108" t="s">
        <v>192</v>
      </c>
      <c r="H419" s="114"/>
      <c r="I419" s="118"/>
      <c r="J419" s="114"/>
    </row>
    <row r="420" spans="1:10" x14ac:dyDescent="0.25">
      <c r="A420" s="116">
        <v>39846</v>
      </c>
      <c r="B420" s="118"/>
      <c r="C420" s="118"/>
      <c r="D420" s="138">
        <v>10</v>
      </c>
      <c r="E420" s="110">
        <f t="shared" si="8"/>
        <v>7666.5500000000084</v>
      </c>
      <c r="F420" s="114" t="s">
        <v>130</v>
      </c>
      <c r="G420" s="108" t="s">
        <v>86</v>
      </c>
      <c r="H420" s="114"/>
      <c r="I420" s="118"/>
      <c r="J420" s="114"/>
    </row>
    <row r="421" spans="1:10" x14ac:dyDescent="0.25">
      <c r="A421" s="116">
        <v>39849</v>
      </c>
      <c r="B421" s="118"/>
      <c r="C421" s="118"/>
      <c r="D421" s="136">
        <v>-397.55</v>
      </c>
      <c r="E421" s="110">
        <f t="shared" si="8"/>
        <v>7269.0000000000082</v>
      </c>
      <c r="F421" s="114" t="s">
        <v>191</v>
      </c>
      <c r="G421" s="108" t="s">
        <v>192</v>
      </c>
      <c r="H421" s="114"/>
      <c r="I421" s="118"/>
      <c r="J421" s="114"/>
    </row>
    <row r="422" spans="1:10" x14ac:dyDescent="0.25">
      <c r="A422" s="116">
        <v>39850</v>
      </c>
      <c r="B422" s="118"/>
      <c r="C422" s="118"/>
      <c r="D422" s="137">
        <v>50</v>
      </c>
      <c r="E422" s="110">
        <f t="shared" si="8"/>
        <v>7319.0000000000082</v>
      </c>
      <c r="F422" s="114" t="s">
        <v>130</v>
      </c>
      <c r="G422" s="108" t="s">
        <v>96</v>
      </c>
      <c r="H422" s="114"/>
      <c r="I422" s="118"/>
      <c r="J422" s="114"/>
    </row>
    <row r="423" spans="1:10" x14ac:dyDescent="0.25">
      <c r="A423" s="116">
        <v>39850</v>
      </c>
      <c r="B423" s="118"/>
      <c r="C423" s="118"/>
      <c r="D423" s="136">
        <v>-398.43</v>
      </c>
      <c r="E423" s="110">
        <f t="shared" si="8"/>
        <v>6920.5700000000079</v>
      </c>
      <c r="F423" s="114" t="s">
        <v>191</v>
      </c>
      <c r="G423" s="108" t="s">
        <v>192</v>
      </c>
      <c r="H423" s="114"/>
      <c r="I423" s="118"/>
      <c r="J423" s="114"/>
    </row>
    <row r="424" spans="1:10" x14ac:dyDescent="0.25">
      <c r="A424" s="116">
        <v>39853</v>
      </c>
      <c r="B424" s="118"/>
      <c r="C424" s="118"/>
      <c r="D424" s="136">
        <v>-398.15</v>
      </c>
      <c r="E424" s="110">
        <f t="shared" si="8"/>
        <v>6522.4200000000083</v>
      </c>
      <c r="F424" s="114" t="s">
        <v>191</v>
      </c>
      <c r="G424" s="108" t="s">
        <v>192</v>
      </c>
      <c r="H424" s="114"/>
      <c r="I424" s="118"/>
      <c r="J424" s="114"/>
    </row>
    <row r="425" spans="1:10" x14ac:dyDescent="0.25">
      <c r="A425" s="116">
        <v>39854</v>
      </c>
      <c r="B425" s="118"/>
      <c r="C425" s="118"/>
      <c r="D425" s="136">
        <v>-393.66</v>
      </c>
      <c r="E425" s="110">
        <f t="shared" si="8"/>
        <v>6128.7600000000084</v>
      </c>
      <c r="F425" s="114" t="s">
        <v>191</v>
      </c>
      <c r="G425" s="108" t="s">
        <v>266</v>
      </c>
      <c r="H425" s="114"/>
      <c r="I425" s="118"/>
      <c r="J425" s="114"/>
    </row>
    <row r="426" spans="1:10" x14ac:dyDescent="0.25">
      <c r="A426" s="116">
        <v>39856</v>
      </c>
      <c r="B426" s="118"/>
      <c r="C426" s="118"/>
      <c r="D426" s="136">
        <v>-26.14</v>
      </c>
      <c r="E426" s="110">
        <f t="shared" si="8"/>
        <v>6102.6200000000081</v>
      </c>
      <c r="F426" s="114" t="s">
        <v>129</v>
      </c>
      <c r="G426" s="108" t="s">
        <v>23</v>
      </c>
      <c r="H426" s="114"/>
      <c r="I426" s="118"/>
      <c r="J426" s="114"/>
    </row>
    <row r="427" spans="1:10" x14ac:dyDescent="0.25">
      <c r="A427" s="116">
        <v>39856</v>
      </c>
      <c r="B427" s="118"/>
      <c r="C427" s="118"/>
      <c r="D427" s="136">
        <v>-3544.3</v>
      </c>
      <c r="E427" s="110">
        <f t="shared" si="8"/>
        <v>2558.3200000000079</v>
      </c>
      <c r="F427" s="114" t="s">
        <v>134</v>
      </c>
      <c r="G427" s="108" t="s">
        <v>208</v>
      </c>
      <c r="H427" s="114"/>
      <c r="I427" s="118"/>
      <c r="J427" s="114"/>
    </row>
    <row r="428" spans="1:10" x14ac:dyDescent="0.25">
      <c r="A428" s="116">
        <v>39856</v>
      </c>
      <c r="B428" s="118"/>
      <c r="C428" s="118"/>
      <c r="D428" s="136">
        <v>-15.5</v>
      </c>
      <c r="E428" s="110">
        <f t="shared" si="8"/>
        <v>2542.8200000000079</v>
      </c>
      <c r="F428" s="114" t="s">
        <v>137</v>
      </c>
      <c r="G428" s="108" t="s">
        <v>18</v>
      </c>
      <c r="H428" s="114"/>
      <c r="I428" s="118"/>
      <c r="J428" s="114"/>
    </row>
    <row r="429" spans="1:10" x14ac:dyDescent="0.25">
      <c r="A429" s="116">
        <v>39867</v>
      </c>
      <c r="B429" s="118"/>
      <c r="C429" s="118"/>
      <c r="D429" s="137">
        <v>40</v>
      </c>
      <c r="E429" s="110">
        <f t="shared" si="8"/>
        <v>2582.8200000000079</v>
      </c>
      <c r="F429" s="114" t="s">
        <v>130</v>
      </c>
      <c r="G429" s="108" t="s">
        <v>295</v>
      </c>
      <c r="H429" s="114"/>
      <c r="I429" s="118"/>
      <c r="J429" s="114"/>
    </row>
    <row r="430" spans="1:10" x14ac:dyDescent="0.25">
      <c r="A430" s="116">
        <v>39869</v>
      </c>
      <c r="B430" s="118"/>
      <c r="C430" s="118"/>
      <c r="D430" s="136">
        <v>-293.87</v>
      </c>
      <c r="E430" s="110">
        <f t="shared" si="8"/>
        <v>2288.950000000008</v>
      </c>
      <c r="F430" s="114" t="s">
        <v>133</v>
      </c>
      <c r="G430" s="108" t="s">
        <v>57</v>
      </c>
      <c r="H430" s="114"/>
      <c r="I430" s="118"/>
      <c r="J430" s="114"/>
    </row>
    <row r="431" spans="1:10" x14ac:dyDescent="0.25">
      <c r="A431" s="116">
        <v>39874</v>
      </c>
      <c r="B431" s="118"/>
      <c r="C431" s="118"/>
      <c r="D431" s="137">
        <v>10</v>
      </c>
      <c r="E431" s="110">
        <f t="shared" si="8"/>
        <v>2298.950000000008</v>
      </c>
      <c r="F431" s="114" t="s">
        <v>130</v>
      </c>
      <c r="G431" s="108" t="s">
        <v>86</v>
      </c>
      <c r="H431" s="114"/>
      <c r="I431" s="118"/>
      <c r="J431" s="114"/>
    </row>
    <row r="432" spans="1:10" x14ac:dyDescent="0.25">
      <c r="A432" s="116">
        <v>39874</v>
      </c>
      <c r="B432" s="118"/>
      <c r="C432" s="118"/>
      <c r="D432" s="137">
        <v>1275</v>
      </c>
      <c r="E432" s="110">
        <f t="shared" si="8"/>
        <v>3573.950000000008</v>
      </c>
      <c r="F432" s="114" t="s">
        <v>130</v>
      </c>
      <c r="G432" s="108" t="s">
        <v>296</v>
      </c>
      <c r="H432" s="114"/>
      <c r="I432" s="118"/>
      <c r="J432" s="114"/>
    </row>
    <row r="433" spans="1:10" x14ac:dyDescent="0.25">
      <c r="A433" s="107">
        <v>39518</v>
      </c>
      <c r="B433" s="108"/>
      <c r="C433" s="108"/>
      <c r="D433" s="136">
        <v>-136</v>
      </c>
      <c r="E433" s="110">
        <f t="shared" si="8"/>
        <v>3437.950000000008</v>
      </c>
      <c r="F433" s="103" t="s">
        <v>297</v>
      </c>
      <c r="G433" s="111" t="s">
        <v>267</v>
      </c>
      <c r="H433" s="108"/>
      <c r="I433" s="118"/>
      <c r="J433" s="114"/>
    </row>
    <row r="434" spans="1:10" x14ac:dyDescent="0.25">
      <c r="A434" s="107">
        <v>39889</v>
      </c>
      <c r="B434" s="108"/>
      <c r="C434" s="108"/>
      <c r="D434" s="136">
        <v>-995.02</v>
      </c>
      <c r="E434" s="110">
        <f t="shared" si="8"/>
        <v>2442.930000000008</v>
      </c>
      <c r="F434" s="103" t="s">
        <v>136</v>
      </c>
      <c r="G434" s="111" t="s">
        <v>268</v>
      </c>
      <c r="H434" s="108"/>
      <c r="I434" s="118"/>
      <c r="J434" s="114"/>
    </row>
    <row r="435" spans="1:10" x14ac:dyDescent="0.25">
      <c r="A435" s="107">
        <v>39889</v>
      </c>
      <c r="B435" s="108"/>
      <c r="C435" s="108"/>
      <c r="D435" s="136">
        <v>-15.5</v>
      </c>
      <c r="E435" s="110">
        <f t="shared" si="8"/>
        <v>2427.430000000008</v>
      </c>
      <c r="F435" s="103" t="s">
        <v>137</v>
      </c>
      <c r="G435" s="111" t="s">
        <v>18</v>
      </c>
      <c r="H435" s="108"/>
      <c r="I435" s="118"/>
      <c r="J435" s="114"/>
    </row>
    <row r="436" spans="1:10" x14ac:dyDescent="0.25">
      <c r="A436" s="116">
        <v>39890</v>
      </c>
      <c r="B436" s="118"/>
      <c r="C436" s="118"/>
      <c r="D436" s="137">
        <v>50</v>
      </c>
      <c r="E436" s="110">
        <f t="shared" si="8"/>
        <v>2477.430000000008</v>
      </c>
      <c r="F436" s="114" t="s">
        <v>130</v>
      </c>
      <c r="G436" s="108" t="s">
        <v>113</v>
      </c>
      <c r="H436" s="114"/>
      <c r="I436" s="118"/>
      <c r="J436" s="114"/>
    </row>
    <row r="437" spans="1:10" x14ac:dyDescent="0.25">
      <c r="A437" s="105">
        <v>39897</v>
      </c>
      <c r="D437" s="129">
        <v>30</v>
      </c>
      <c r="E437" s="110">
        <f t="shared" si="8"/>
        <v>2507.430000000008</v>
      </c>
      <c r="F437" s="103" t="s">
        <v>130</v>
      </c>
      <c r="G437" s="108" t="s">
        <v>90</v>
      </c>
      <c r="H437" s="114"/>
      <c r="I437" s="118"/>
      <c r="J437" s="114"/>
    </row>
    <row r="438" spans="1:10" x14ac:dyDescent="0.25">
      <c r="A438" s="105">
        <v>39904</v>
      </c>
      <c r="D438" s="129">
        <v>10</v>
      </c>
      <c r="E438" s="110">
        <f t="shared" si="8"/>
        <v>2517.430000000008</v>
      </c>
      <c r="F438" s="103" t="s">
        <v>130</v>
      </c>
      <c r="G438" s="108" t="s">
        <v>86</v>
      </c>
      <c r="H438" s="114"/>
      <c r="I438" s="118"/>
      <c r="J438" s="114"/>
    </row>
    <row r="439" spans="1:10" x14ac:dyDescent="0.25">
      <c r="A439" s="107">
        <v>39909</v>
      </c>
      <c r="B439" s="108"/>
      <c r="C439" s="108"/>
      <c r="D439" s="136">
        <v>-3.75</v>
      </c>
      <c r="E439" s="110">
        <f t="shared" si="8"/>
        <v>2513.680000000008</v>
      </c>
      <c r="F439" s="114" t="s">
        <v>129</v>
      </c>
      <c r="G439" s="111" t="s">
        <v>19</v>
      </c>
      <c r="H439" s="114"/>
      <c r="I439" s="118"/>
      <c r="J439" s="114"/>
    </row>
    <row r="440" spans="1:10" x14ac:dyDescent="0.25">
      <c r="A440" s="107">
        <v>39917</v>
      </c>
      <c r="B440" s="108"/>
      <c r="C440" s="108"/>
      <c r="D440" s="138">
        <v>25</v>
      </c>
      <c r="E440" s="110">
        <f t="shared" si="8"/>
        <v>2538.680000000008</v>
      </c>
      <c r="F440" s="114" t="s">
        <v>130</v>
      </c>
      <c r="G440" s="111" t="s">
        <v>287</v>
      </c>
      <c r="H440" s="114"/>
      <c r="I440" s="118"/>
      <c r="J440" s="114"/>
    </row>
    <row r="441" spans="1:10" x14ac:dyDescent="0.25">
      <c r="A441" s="107">
        <v>39918</v>
      </c>
      <c r="B441" s="108"/>
      <c r="C441" s="108"/>
      <c r="D441" s="136">
        <v>-212</v>
      </c>
      <c r="E441" s="110">
        <f t="shared" si="8"/>
        <v>2326.680000000008</v>
      </c>
      <c r="F441" s="114" t="s">
        <v>298</v>
      </c>
      <c r="G441" s="111" t="s">
        <v>299</v>
      </c>
      <c r="H441" s="114"/>
      <c r="I441" s="118"/>
      <c r="J441" s="114"/>
    </row>
    <row r="442" spans="1:10" x14ac:dyDescent="0.25">
      <c r="A442" s="107">
        <v>39919</v>
      </c>
      <c r="B442" s="108"/>
      <c r="C442" s="108"/>
      <c r="D442" s="136">
        <v>-10.27</v>
      </c>
      <c r="E442" s="110">
        <f t="shared" si="8"/>
        <v>2316.410000000008</v>
      </c>
      <c r="F442" s="114" t="s">
        <v>129</v>
      </c>
      <c r="G442" s="111" t="s">
        <v>300</v>
      </c>
      <c r="H442" s="114"/>
      <c r="I442" s="118"/>
      <c r="J442" s="114"/>
    </row>
    <row r="443" spans="1:10" x14ac:dyDescent="0.25">
      <c r="A443" s="107">
        <v>39920</v>
      </c>
      <c r="B443" s="108"/>
      <c r="C443" s="108"/>
      <c r="D443" s="137">
        <v>3.76</v>
      </c>
      <c r="E443" s="110">
        <f t="shared" si="8"/>
        <v>2320.1700000000083</v>
      </c>
      <c r="F443" s="114" t="s">
        <v>131</v>
      </c>
      <c r="G443" s="111" t="s">
        <v>15</v>
      </c>
      <c r="H443" s="114"/>
      <c r="I443" s="118"/>
      <c r="J443" s="114"/>
    </row>
    <row r="444" spans="1:10" x14ac:dyDescent="0.25">
      <c r="A444" s="107">
        <v>39923</v>
      </c>
      <c r="B444" s="108"/>
      <c r="C444" s="108"/>
      <c r="D444" s="136">
        <v>-1515.15</v>
      </c>
      <c r="E444" s="110">
        <f t="shared" si="8"/>
        <v>805.02000000000817</v>
      </c>
      <c r="F444" s="114" t="s">
        <v>134</v>
      </c>
      <c r="G444" s="111" t="s">
        <v>208</v>
      </c>
      <c r="H444" s="114"/>
      <c r="I444" s="118"/>
      <c r="J444" s="114"/>
    </row>
    <row r="445" spans="1:10" x14ac:dyDescent="0.25">
      <c r="A445" s="107">
        <v>39923</v>
      </c>
      <c r="B445" s="108"/>
      <c r="C445" s="108"/>
      <c r="D445" s="136">
        <v>-15.5</v>
      </c>
      <c r="E445" s="110">
        <f t="shared" si="8"/>
        <v>789.52000000000817</v>
      </c>
      <c r="F445" s="114" t="s">
        <v>137</v>
      </c>
      <c r="G445" s="111" t="s">
        <v>18</v>
      </c>
      <c r="H445" s="114"/>
      <c r="I445" s="118"/>
      <c r="J445" s="114"/>
    </row>
    <row r="446" spans="1:10" x14ac:dyDescent="0.25">
      <c r="A446" s="107">
        <v>39924</v>
      </c>
      <c r="B446" s="108"/>
      <c r="C446" s="108"/>
      <c r="D446" s="136">
        <v>-65.150000000000006</v>
      </c>
      <c r="E446" s="110">
        <f t="shared" si="8"/>
        <v>724.37000000000819</v>
      </c>
      <c r="F446" s="114" t="s">
        <v>129</v>
      </c>
      <c r="G446" s="111" t="s">
        <v>271</v>
      </c>
      <c r="H446" s="114"/>
      <c r="I446" s="118"/>
      <c r="J446" s="114"/>
    </row>
    <row r="447" spans="1:10" x14ac:dyDescent="0.25">
      <c r="A447" s="107">
        <v>39924</v>
      </c>
      <c r="B447" s="108"/>
      <c r="C447" s="108"/>
      <c r="D447" s="137">
        <v>2750</v>
      </c>
      <c r="E447" s="110">
        <f t="shared" si="8"/>
        <v>3474.3700000000081</v>
      </c>
      <c r="F447" s="114" t="s">
        <v>130</v>
      </c>
      <c r="G447" s="111" t="s">
        <v>288</v>
      </c>
      <c r="H447" s="114"/>
      <c r="I447" s="118"/>
      <c r="J447" s="114"/>
    </row>
    <row r="448" spans="1:10" x14ac:dyDescent="0.25">
      <c r="A448" s="107">
        <v>39926</v>
      </c>
      <c r="B448" s="108"/>
      <c r="C448" s="108"/>
      <c r="D448" s="137">
        <v>800</v>
      </c>
      <c r="E448" s="110">
        <f t="shared" si="8"/>
        <v>4274.3700000000081</v>
      </c>
      <c r="F448" s="114" t="s">
        <v>130</v>
      </c>
      <c r="G448" s="111" t="s">
        <v>301</v>
      </c>
      <c r="H448" s="114"/>
      <c r="I448" s="118"/>
      <c r="J448" s="114"/>
    </row>
    <row r="449" spans="1:10" x14ac:dyDescent="0.25">
      <c r="A449" s="107">
        <v>39927</v>
      </c>
      <c r="B449" s="108"/>
      <c r="C449" s="108"/>
      <c r="D449" s="136">
        <v>-36.89</v>
      </c>
      <c r="E449" s="110">
        <f t="shared" si="8"/>
        <v>4237.4800000000077</v>
      </c>
      <c r="F449" s="114" t="s">
        <v>302</v>
      </c>
      <c r="G449" s="111" t="s">
        <v>303</v>
      </c>
      <c r="H449" s="114"/>
      <c r="I449" s="118"/>
      <c r="J449" s="114"/>
    </row>
    <row r="450" spans="1:10" x14ac:dyDescent="0.25">
      <c r="A450" s="107">
        <v>39933</v>
      </c>
      <c r="B450" s="108"/>
      <c r="C450" s="108"/>
      <c r="D450" s="138">
        <v>1000</v>
      </c>
      <c r="E450" s="110">
        <f t="shared" si="8"/>
        <v>5237.4800000000077</v>
      </c>
      <c r="F450" s="114" t="s">
        <v>130</v>
      </c>
      <c r="G450" s="111" t="s">
        <v>220</v>
      </c>
      <c r="H450" s="114"/>
      <c r="I450" s="118"/>
      <c r="J450" s="114"/>
    </row>
    <row r="451" spans="1:10" x14ac:dyDescent="0.25">
      <c r="A451" s="107">
        <v>39937</v>
      </c>
      <c r="B451" s="108"/>
      <c r="C451" s="108"/>
      <c r="D451" s="136">
        <v>-7.5</v>
      </c>
      <c r="E451" s="110">
        <f t="shared" si="8"/>
        <v>5229.9800000000077</v>
      </c>
      <c r="F451" s="114" t="s">
        <v>129</v>
      </c>
      <c r="G451" s="111" t="s">
        <v>273</v>
      </c>
      <c r="H451" s="114"/>
      <c r="I451" s="118"/>
      <c r="J451" s="114"/>
    </row>
    <row r="452" spans="1:10" x14ac:dyDescent="0.25">
      <c r="A452" s="107">
        <v>39937</v>
      </c>
      <c r="B452" s="108"/>
      <c r="C452" s="108"/>
      <c r="D452" s="138">
        <v>10</v>
      </c>
      <c r="E452" s="110">
        <f t="shared" si="8"/>
        <v>5239.9800000000077</v>
      </c>
      <c r="F452" s="114" t="s">
        <v>130</v>
      </c>
      <c r="G452" s="111" t="s">
        <v>86</v>
      </c>
      <c r="H452" s="114"/>
      <c r="I452" s="118"/>
      <c r="J452" s="114"/>
    </row>
    <row r="453" spans="1:10" x14ac:dyDescent="0.25">
      <c r="A453" s="107">
        <v>39951</v>
      </c>
      <c r="B453" s="108"/>
      <c r="C453" s="108"/>
      <c r="D453" s="138">
        <v>50</v>
      </c>
      <c r="E453" s="110">
        <f t="shared" si="8"/>
        <v>5289.9800000000077</v>
      </c>
      <c r="F453" s="114" t="s">
        <v>130</v>
      </c>
      <c r="G453" s="111" t="s">
        <v>290</v>
      </c>
      <c r="H453" s="114"/>
      <c r="I453" s="118"/>
      <c r="J453" s="114"/>
    </row>
    <row r="454" spans="1:10" x14ac:dyDescent="0.25">
      <c r="A454" s="107">
        <v>39958</v>
      </c>
      <c r="B454" s="108"/>
      <c r="C454" s="108"/>
      <c r="D454" s="138">
        <v>4000</v>
      </c>
      <c r="E454" s="110">
        <f t="shared" si="8"/>
        <v>9289.9800000000068</v>
      </c>
      <c r="F454" s="114" t="s">
        <v>130</v>
      </c>
      <c r="G454" s="111" t="s">
        <v>291</v>
      </c>
      <c r="H454" s="114"/>
      <c r="I454" s="118"/>
      <c r="J454" s="114"/>
    </row>
    <row r="455" spans="1:10" x14ac:dyDescent="0.25">
      <c r="A455" s="107">
        <v>39958</v>
      </c>
      <c r="B455" s="108"/>
      <c r="C455" s="108"/>
      <c r="D455" s="136">
        <v>-1428.57</v>
      </c>
      <c r="E455" s="110">
        <f t="shared" si="8"/>
        <v>7861.4100000000071</v>
      </c>
      <c r="F455" s="103" t="s">
        <v>136</v>
      </c>
      <c r="G455" s="111" t="s">
        <v>268</v>
      </c>
      <c r="H455" s="108"/>
      <c r="I455" s="111"/>
      <c r="J455" s="114"/>
    </row>
    <row r="456" spans="1:10" x14ac:dyDescent="0.25">
      <c r="A456" s="107">
        <v>39958</v>
      </c>
      <c r="B456" s="108"/>
      <c r="C456" s="108"/>
      <c r="D456" s="136">
        <v>-15.5</v>
      </c>
      <c r="E456" s="110">
        <f t="shared" si="8"/>
        <v>7845.9100000000071</v>
      </c>
      <c r="F456" s="103" t="s">
        <v>137</v>
      </c>
      <c r="G456" s="111" t="s">
        <v>18</v>
      </c>
      <c r="H456" s="108"/>
      <c r="I456" s="111"/>
      <c r="J456" s="114"/>
    </row>
    <row r="457" spans="1:10" x14ac:dyDescent="0.25">
      <c r="A457" s="107">
        <v>39961</v>
      </c>
      <c r="B457" s="108"/>
      <c r="C457" s="108"/>
      <c r="D457" s="136">
        <v>-952.38</v>
      </c>
      <c r="E457" s="110">
        <f t="shared" si="8"/>
        <v>6893.530000000007</v>
      </c>
      <c r="F457" s="103" t="s">
        <v>134</v>
      </c>
      <c r="G457" s="111" t="s">
        <v>208</v>
      </c>
      <c r="H457" s="108"/>
      <c r="I457" s="111"/>
      <c r="J457" s="114"/>
    </row>
    <row r="458" spans="1:10" x14ac:dyDescent="0.25">
      <c r="A458" s="107">
        <v>39961</v>
      </c>
      <c r="B458" s="108"/>
      <c r="C458" s="108"/>
      <c r="D458" s="136">
        <v>-15.5</v>
      </c>
      <c r="E458" s="110">
        <f t="shared" si="8"/>
        <v>6878.030000000007</v>
      </c>
      <c r="F458" s="103" t="s">
        <v>137</v>
      </c>
      <c r="G458" s="111" t="s">
        <v>18</v>
      </c>
      <c r="H458" s="108"/>
      <c r="I458" s="111"/>
      <c r="J458" s="114"/>
    </row>
    <row r="459" spans="1:10" x14ac:dyDescent="0.25">
      <c r="A459" s="107">
        <v>39965</v>
      </c>
      <c r="B459" s="108"/>
      <c r="C459" s="108"/>
      <c r="D459" s="138">
        <v>10</v>
      </c>
      <c r="E459" s="110">
        <f t="shared" si="8"/>
        <v>6888.030000000007</v>
      </c>
      <c r="F459" s="103" t="s">
        <v>130</v>
      </c>
      <c r="G459" s="111" t="s">
        <v>86</v>
      </c>
      <c r="H459" s="108"/>
      <c r="I459" s="111"/>
      <c r="J459" s="114"/>
    </row>
    <row r="460" spans="1:10" x14ac:dyDescent="0.25">
      <c r="A460" s="107">
        <v>39972</v>
      </c>
      <c r="B460" s="108"/>
      <c r="C460" s="108"/>
      <c r="D460" s="136">
        <v>-12.93</v>
      </c>
      <c r="E460" s="110">
        <f t="shared" si="8"/>
        <v>6875.1000000000067</v>
      </c>
      <c r="F460" s="114" t="s">
        <v>129</v>
      </c>
      <c r="G460" s="111" t="s">
        <v>274</v>
      </c>
      <c r="H460" s="108"/>
      <c r="I460" s="111"/>
      <c r="J460" s="114"/>
    </row>
    <row r="461" spans="1:10" x14ac:dyDescent="0.25">
      <c r="A461" s="107">
        <v>39988</v>
      </c>
      <c r="B461" s="108"/>
      <c r="C461" s="108"/>
      <c r="D461" s="138">
        <v>500</v>
      </c>
      <c r="E461" s="110">
        <f t="shared" si="8"/>
        <v>7375.1000000000067</v>
      </c>
      <c r="F461" s="114" t="s">
        <v>130</v>
      </c>
      <c r="G461" s="111" t="s">
        <v>292</v>
      </c>
      <c r="H461" s="108"/>
      <c r="I461" s="111"/>
      <c r="J461" s="114"/>
    </row>
    <row r="462" spans="1:10" x14ac:dyDescent="0.25">
      <c r="A462" s="107">
        <v>39988</v>
      </c>
      <c r="B462" s="108"/>
      <c r="C462" s="108"/>
      <c r="D462" s="138">
        <v>1000</v>
      </c>
      <c r="E462" s="110">
        <f t="shared" si="8"/>
        <v>8375.1000000000058</v>
      </c>
      <c r="F462" s="114" t="s">
        <v>130</v>
      </c>
      <c r="G462" s="111" t="s">
        <v>293</v>
      </c>
      <c r="H462" s="108"/>
      <c r="I462" s="111"/>
      <c r="J462" s="114"/>
    </row>
    <row r="463" spans="1:10" x14ac:dyDescent="0.25">
      <c r="A463" s="107">
        <v>39993</v>
      </c>
      <c r="B463" s="108"/>
      <c r="C463" s="108"/>
      <c r="D463" s="138">
        <v>50</v>
      </c>
      <c r="E463" s="110">
        <f t="shared" si="8"/>
        <v>8425.1000000000058</v>
      </c>
      <c r="F463" s="114" t="s">
        <v>130</v>
      </c>
      <c r="G463" s="111" t="s">
        <v>81</v>
      </c>
      <c r="H463" s="108"/>
      <c r="I463" s="111"/>
      <c r="J463" s="114"/>
    </row>
    <row r="464" spans="1:10" x14ac:dyDescent="0.25">
      <c r="A464" s="107">
        <v>39995</v>
      </c>
      <c r="B464" s="108"/>
      <c r="C464" s="108"/>
      <c r="D464" s="138">
        <v>50</v>
      </c>
      <c r="E464" s="110">
        <f t="shared" si="8"/>
        <v>8475.1000000000058</v>
      </c>
      <c r="F464" s="114" t="s">
        <v>130</v>
      </c>
      <c r="G464" s="111" t="s">
        <v>282</v>
      </c>
      <c r="H464" s="108"/>
      <c r="I464" s="111"/>
      <c r="J464" s="114"/>
    </row>
    <row r="465" spans="1:10" x14ac:dyDescent="0.25">
      <c r="A465" s="107">
        <v>39995</v>
      </c>
      <c r="B465" s="108"/>
      <c r="C465" s="108"/>
      <c r="D465" s="138">
        <v>10</v>
      </c>
      <c r="E465" s="110">
        <f t="shared" si="8"/>
        <v>8485.1000000000058</v>
      </c>
      <c r="F465" s="114" t="s">
        <v>130</v>
      </c>
      <c r="G465" s="111" t="s">
        <v>86</v>
      </c>
      <c r="H465" s="108"/>
      <c r="I465" s="111"/>
      <c r="J465" s="114"/>
    </row>
    <row r="466" spans="1:10" x14ac:dyDescent="0.25">
      <c r="A466" s="107">
        <v>40000</v>
      </c>
      <c r="B466" s="108"/>
      <c r="C466" s="108"/>
      <c r="D466" s="136">
        <v>-3.75</v>
      </c>
      <c r="E466" s="110">
        <f t="shared" ref="E466:E527" si="9">+E465+D466</f>
        <v>8481.3500000000058</v>
      </c>
      <c r="F466" s="114" t="s">
        <v>129</v>
      </c>
      <c r="G466" s="111" t="s">
        <v>17</v>
      </c>
      <c r="H466" s="108"/>
      <c r="I466" s="111"/>
      <c r="J466" s="114"/>
    </row>
    <row r="467" spans="1:10" x14ac:dyDescent="0.25">
      <c r="A467" s="107">
        <v>40003</v>
      </c>
      <c r="B467" s="108"/>
      <c r="C467" s="108"/>
      <c r="D467" s="138">
        <v>1.03</v>
      </c>
      <c r="E467" s="110">
        <f t="shared" si="9"/>
        <v>8482.3800000000065</v>
      </c>
      <c r="F467" s="114" t="s">
        <v>131</v>
      </c>
      <c r="G467" s="111" t="s">
        <v>15</v>
      </c>
      <c r="H467" s="108"/>
      <c r="I467" s="111"/>
      <c r="J467" s="114"/>
    </row>
    <row r="468" spans="1:10" x14ac:dyDescent="0.25">
      <c r="A468" s="107">
        <v>40007</v>
      </c>
      <c r="B468" s="108"/>
      <c r="C468" s="108"/>
      <c r="D468" s="138">
        <v>25</v>
      </c>
      <c r="E468" s="110">
        <f t="shared" si="9"/>
        <v>8507.3800000000065</v>
      </c>
      <c r="F468" s="114" t="s">
        <v>130</v>
      </c>
      <c r="G468" s="111" t="s">
        <v>304</v>
      </c>
      <c r="H468" s="108"/>
      <c r="I468" s="111"/>
      <c r="J468" s="114"/>
    </row>
    <row r="469" spans="1:10" x14ac:dyDescent="0.25">
      <c r="A469" s="107">
        <v>40008</v>
      </c>
      <c r="B469" s="108"/>
      <c r="C469" s="108"/>
      <c r="D469" s="129">
        <v>2590.5</v>
      </c>
      <c r="E469" s="110">
        <f t="shared" si="9"/>
        <v>11097.880000000006</v>
      </c>
      <c r="F469" s="114" t="s">
        <v>130</v>
      </c>
      <c r="G469" s="111" t="s">
        <v>182</v>
      </c>
      <c r="H469" s="108"/>
      <c r="I469" s="111"/>
      <c r="J469" s="114"/>
    </row>
    <row r="470" spans="1:10" x14ac:dyDescent="0.25">
      <c r="A470" s="107">
        <v>40008</v>
      </c>
      <c r="B470" s="108"/>
      <c r="C470" s="108"/>
      <c r="D470" s="129">
        <v>1000</v>
      </c>
      <c r="E470" s="110">
        <f t="shared" si="9"/>
        <v>12097.880000000006</v>
      </c>
      <c r="F470" s="114" t="s">
        <v>130</v>
      </c>
      <c r="G470" s="111" t="s">
        <v>182</v>
      </c>
      <c r="H470" s="108"/>
      <c r="I470" s="111"/>
      <c r="J470" s="114"/>
    </row>
    <row r="471" spans="1:10" x14ac:dyDescent="0.25">
      <c r="A471" s="107">
        <v>40009</v>
      </c>
      <c r="B471" s="108"/>
      <c r="C471" s="108"/>
      <c r="D471" s="129">
        <v>11300</v>
      </c>
      <c r="E471" s="110">
        <f t="shared" si="9"/>
        <v>23397.880000000005</v>
      </c>
      <c r="F471" s="114" t="s">
        <v>130</v>
      </c>
      <c r="G471" s="111" t="s">
        <v>305</v>
      </c>
      <c r="H471" s="108"/>
      <c r="I471" s="111"/>
      <c r="J471" s="114"/>
    </row>
    <row r="472" spans="1:10" x14ac:dyDescent="0.25">
      <c r="A472" s="107">
        <v>40010</v>
      </c>
      <c r="B472" s="108"/>
      <c r="C472" s="108"/>
      <c r="D472" s="136">
        <v>-15.5</v>
      </c>
      <c r="E472" s="110">
        <f t="shared" si="9"/>
        <v>23382.380000000005</v>
      </c>
      <c r="F472" s="103" t="s">
        <v>137</v>
      </c>
      <c r="G472" s="111" t="s">
        <v>18</v>
      </c>
      <c r="I472" s="111"/>
      <c r="J472" s="114"/>
    </row>
    <row r="473" spans="1:10" x14ac:dyDescent="0.25">
      <c r="A473" s="107">
        <v>40010</v>
      </c>
      <c r="B473" s="108"/>
      <c r="C473" s="108"/>
      <c r="D473" s="136">
        <v>-952.38</v>
      </c>
      <c r="E473" s="110">
        <f t="shared" si="9"/>
        <v>22430.000000000004</v>
      </c>
      <c r="F473" s="114" t="s">
        <v>134</v>
      </c>
      <c r="G473" s="111" t="s">
        <v>208</v>
      </c>
      <c r="H473" s="108"/>
      <c r="I473" s="111"/>
      <c r="J473" s="114"/>
    </row>
    <row r="474" spans="1:10" x14ac:dyDescent="0.25">
      <c r="A474" s="107">
        <v>40011</v>
      </c>
      <c r="B474" s="108"/>
      <c r="C474" s="108"/>
      <c r="D474" s="129">
        <v>400</v>
      </c>
      <c r="E474" s="110">
        <f t="shared" si="9"/>
        <v>22830.000000000004</v>
      </c>
      <c r="F474" s="114" t="s">
        <v>130</v>
      </c>
      <c r="G474" s="111" t="s">
        <v>306</v>
      </c>
      <c r="H474" s="108"/>
      <c r="I474" s="111"/>
      <c r="J474" s="114"/>
    </row>
    <row r="475" spans="1:10" x14ac:dyDescent="0.25">
      <c r="A475" s="107">
        <v>40017</v>
      </c>
      <c r="B475" s="108"/>
      <c r="C475" s="108"/>
      <c r="D475" s="129">
        <v>75</v>
      </c>
      <c r="E475" s="110">
        <f t="shared" si="9"/>
        <v>22905.000000000004</v>
      </c>
      <c r="F475" s="114" t="s">
        <v>130</v>
      </c>
      <c r="G475" s="108" t="s">
        <v>307</v>
      </c>
      <c r="H475" s="108"/>
      <c r="I475" s="111"/>
      <c r="J475" s="114"/>
    </row>
    <row r="476" spans="1:10" x14ac:dyDescent="0.25">
      <c r="A476" s="107">
        <v>40017</v>
      </c>
      <c r="B476" s="108"/>
      <c r="C476" s="108"/>
      <c r="D476" s="129">
        <v>495</v>
      </c>
      <c r="E476" s="110">
        <f t="shared" si="9"/>
        <v>23400.000000000004</v>
      </c>
      <c r="F476" s="114" t="s">
        <v>130</v>
      </c>
      <c r="G476" s="108" t="s">
        <v>308</v>
      </c>
      <c r="H476" s="108"/>
      <c r="I476" s="111"/>
      <c r="J476" s="114"/>
    </row>
    <row r="477" spans="1:10" x14ac:dyDescent="0.25">
      <c r="A477" s="107">
        <v>40018</v>
      </c>
      <c r="B477" s="108"/>
      <c r="C477" s="108"/>
      <c r="D477" s="129">
        <v>65.8</v>
      </c>
      <c r="E477" s="110">
        <f t="shared" si="9"/>
        <v>23465.800000000003</v>
      </c>
      <c r="F477" s="114" t="s">
        <v>130</v>
      </c>
      <c r="G477" s="108" t="s">
        <v>308</v>
      </c>
      <c r="H477" s="108"/>
      <c r="I477" s="111"/>
      <c r="J477" s="114"/>
    </row>
    <row r="478" spans="1:10" x14ac:dyDescent="0.25">
      <c r="A478" s="107">
        <v>40024</v>
      </c>
      <c r="B478" s="108"/>
      <c r="C478" s="108"/>
      <c r="D478" s="129">
        <v>15</v>
      </c>
      <c r="E478" s="110">
        <f t="shared" si="9"/>
        <v>23480.800000000003</v>
      </c>
      <c r="F478" s="114" t="s">
        <v>130</v>
      </c>
      <c r="G478" s="108" t="s">
        <v>182</v>
      </c>
      <c r="H478" s="108"/>
      <c r="I478" s="111"/>
      <c r="J478" s="114"/>
    </row>
    <row r="479" spans="1:10" x14ac:dyDescent="0.25">
      <c r="A479" s="107">
        <v>40028</v>
      </c>
      <c r="B479" s="108"/>
      <c r="C479" s="108"/>
      <c r="D479" s="129">
        <v>10</v>
      </c>
      <c r="E479" s="110">
        <f t="shared" si="9"/>
        <v>23490.800000000003</v>
      </c>
      <c r="F479" s="114" t="s">
        <v>130</v>
      </c>
      <c r="G479" s="108" t="s">
        <v>86</v>
      </c>
      <c r="H479" s="108"/>
      <c r="I479" s="111"/>
      <c r="J479" s="114"/>
    </row>
    <row r="480" spans="1:10" x14ac:dyDescent="0.25">
      <c r="A480" s="107">
        <v>40032</v>
      </c>
      <c r="B480" s="108"/>
      <c r="C480" s="108"/>
      <c r="D480" s="129">
        <v>70</v>
      </c>
      <c r="E480" s="110">
        <f t="shared" si="9"/>
        <v>23560.800000000003</v>
      </c>
      <c r="F480" s="114" t="s">
        <v>130</v>
      </c>
      <c r="G480" s="108" t="s">
        <v>309</v>
      </c>
      <c r="H480" s="108"/>
      <c r="I480" s="111"/>
      <c r="J480" s="114"/>
    </row>
    <row r="481" spans="1:10" x14ac:dyDescent="0.25">
      <c r="A481" s="107">
        <v>40035</v>
      </c>
      <c r="B481" s="108"/>
      <c r="C481" s="108"/>
      <c r="D481" s="136">
        <v>-15.5</v>
      </c>
      <c r="E481" s="110">
        <f t="shared" si="9"/>
        <v>23545.300000000003</v>
      </c>
      <c r="F481" s="114" t="s">
        <v>137</v>
      </c>
      <c r="G481" s="108" t="s">
        <v>18</v>
      </c>
      <c r="H481" s="108"/>
      <c r="I481" s="111"/>
      <c r="J481" s="114"/>
    </row>
    <row r="482" spans="1:10" x14ac:dyDescent="0.25">
      <c r="A482" s="107">
        <v>40035</v>
      </c>
      <c r="B482" s="108"/>
      <c r="C482" s="108"/>
      <c r="D482" s="136">
        <v>-961.54</v>
      </c>
      <c r="E482" s="110">
        <f t="shared" si="9"/>
        <v>22583.760000000002</v>
      </c>
      <c r="F482" s="114" t="s">
        <v>134</v>
      </c>
      <c r="G482" s="108" t="s">
        <v>208</v>
      </c>
      <c r="H482" s="108"/>
      <c r="I482" s="111"/>
      <c r="J482" s="114"/>
    </row>
    <row r="483" spans="1:10" x14ac:dyDescent="0.25">
      <c r="A483" s="107">
        <v>40042</v>
      </c>
      <c r="B483" s="108"/>
      <c r="C483" s="108"/>
      <c r="D483" s="137">
        <v>25</v>
      </c>
      <c r="E483" s="110">
        <f t="shared" si="9"/>
        <v>22608.760000000002</v>
      </c>
      <c r="F483" s="114" t="s">
        <v>130</v>
      </c>
      <c r="G483" s="108" t="s">
        <v>110</v>
      </c>
      <c r="H483" s="108"/>
      <c r="I483" s="111"/>
      <c r="J483" s="114"/>
    </row>
    <row r="484" spans="1:10" x14ac:dyDescent="0.25">
      <c r="A484" s="107">
        <v>40057</v>
      </c>
      <c r="B484" s="108"/>
      <c r="C484" s="108"/>
      <c r="D484" s="137">
        <v>10</v>
      </c>
      <c r="E484" s="110">
        <f t="shared" si="9"/>
        <v>22618.760000000002</v>
      </c>
      <c r="F484" s="114" t="s">
        <v>130</v>
      </c>
      <c r="G484" s="108" t="s">
        <v>86</v>
      </c>
      <c r="H484" s="108"/>
      <c r="I484" s="111"/>
      <c r="J484" s="114"/>
    </row>
    <row r="485" spans="1:10" x14ac:dyDescent="0.25">
      <c r="A485" s="107">
        <v>40070</v>
      </c>
      <c r="B485" s="108"/>
      <c r="C485" s="108"/>
      <c r="D485" s="136">
        <v>-1415.09</v>
      </c>
      <c r="E485" s="110">
        <f t="shared" si="9"/>
        <v>21203.670000000002</v>
      </c>
      <c r="F485" s="114" t="s">
        <v>134</v>
      </c>
      <c r="G485" s="108" t="s">
        <v>208</v>
      </c>
      <c r="H485" s="108"/>
      <c r="I485" s="111"/>
      <c r="J485" s="114"/>
    </row>
    <row r="486" spans="1:10" x14ac:dyDescent="0.25">
      <c r="A486" s="107">
        <v>40070</v>
      </c>
      <c r="B486" s="108"/>
      <c r="C486" s="108"/>
      <c r="D486" s="136">
        <v>-15.5</v>
      </c>
      <c r="E486" s="110">
        <f t="shared" si="9"/>
        <v>21188.170000000002</v>
      </c>
      <c r="F486" s="114" t="s">
        <v>137</v>
      </c>
      <c r="G486" s="108" t="s">
        <v>18</v>
      </c>
      <c r="H486" s="108"/>
      <c r="I486" s="111"/>
      <c r="J486" s="114"/>
    </row>
    <row r="487" spans="1:10" x14ac:dyDescent="0.25">
      <c r="A487" s="107">
        <v>40074</v>
      </c>
      <c r="B487" s="108"/>
      <c r="C487" s="108"/>
      <c r="D487" s="136">
        <v>-853.08</v>
      </c>
      <c r="E487" s="110">
        <f t="shared" si="9"/>
        <v>20335.09</v>
      </c>
      <c r="F487" s="114" t="s">
        <v>136</v>
      </c>
      <c r="G487" s="108" t="s">
        <v>268</v>
      </c>
      <c r="H487" s="108"/>
      <c r="I487" s="111"/>
      <c r="J487" s="114"/>
    </row>
    <row r="488" spans="1:10" x14ac:dyDescent="0.25">
      <c r="A488" s="107">
        <v>40074</v>
      </c>
      <c r="B488" s="108"/>
      <c r="C488" s="108"/>
      <c r="D488" s="136">
        <v>-15.5</v>
      </c>
      <c r="E488" s="110">
        <f t="shared" si="9"/>
        <v>20319.59</v>
      </c>
      <c r="F488" s="114" t="s">
        <v>137</v>
      </c>
      <c r="G488" s="108" t="s">
        <v>18</v>
      </c>
      <c r="H488" s="108"/>
      <c r="I488" s="111"/>
      <c r="J488" s="114"/>
    </row>
    <row r="489" spans="1:10" x14ac:dyDescent="0.25">
      <c r="A489" s="107">
        <v>40087</v>
      </c>
      <c r="B489" s="108"/>
      <c r="C489" s="108"/>
      <c r="D489" s="137">
        <v>10</v>
      </c>
      <c r="E489" s="110">
        <f t="shared" si="9"/>
        <v>20329.59</v>
      </c>
      <c r="F489" s="114" t="s">
        <v>130</v>
      </c>
      <c r="G489" s="108" t="s">
        <v>86</v>
      </c>
      <c r="H489" s="108"/>
      <c r="I489" s="111"/>
      <c r="J489" s="114"/>
    </row>
    <row r="490" spans="1:10" x14ac:dyDescent="0.25">
      <c r="A490" s="107">
        <v>40092</v>
      </c>
      <c r="B490" s="108"/>
      <c r="C490" s="108"/>
      <c r="D490" s="137">
        <v>2000</v>
      </c>
      <c r="E490" s="110">
        <f t="shared" si="9"/>
        <v>22329.59</v>
      </c>
      <c r="F490" s="114" t="s">
        <v>130</v>
      </c>
      <c r="G490" s="108" t="s">
        <v>311</v>
      </c>
      <c r="H490" s="108"/>
      <c r="I490" s="111"/>
      <c r="J490" s="114"/>
    </row>
    <row r="491" spans="1:10" x14ac:dyDescent="0.25">
      <c r="A491" s="107">
        <v>40094</v>
      </c>
      <c r="B491" s="108"/>
      <c r="C491" s="108"/>
      <c r="D491" s="136">
        <v>-1405.15</v>
      </c>
      <c r="E491" s="110">
        <f t="shared" si="9"/>
        <v>20924.439999999999</v>
      </c>
      <c r="F491" s="114" t="s">
        <v>136</v>
      </c>
      <c r="G491" s="108" t="s">
        <v>208</v>
      </c>
      <c r="H491" s="108"/>
      <c r="I491" s="111"/>
      <c r="J491" s="114"/>
    </row>
    <row r="492" spans="1:10" x14ac:dyDescent="0.25">
      <c r="A492" s="107">
        <v>40094</v>
      </c>
      <c r="B492" s="108"/>
      <c r="C492" s="108"/>
      <c r="D492" s="136">
        <v>-15.5</v>
      </c>
      <c r="E492" s="110">
        <f t="shared" si="9"/>
        <v>20908.939999999999</v>
      </c>
      <c r="F492" s="114" t="s">
        <v>137</v>
      </c>
      <c r="G492" s="108" t="s">
        <v>18</v>
      </c>
      <c r="H492" s="108"/>
      <c r="I492" s="111"/>
      <c r="J492" s="114"/>
    </row>
    <row r="493" spans="1:10" x14ac:dyDescent="0.25">
      <c r="A493" s="107">
        <v>40099</v>
      </c>
      <c r="B493" s="108"/>
      <c r="C493" s="108"/>
      <c r="D493" s="136">
        <v>-231.48</v>
      </c>
      <c r="E493" s="110">
        <f t="shared" si="9"/>
        <v>20677.46</v>
      </c>
      <c r="F493" s="114" t="s">
        <v>136</v>
      </c>
      <c r="G493" s="108" t="s">
        <v>312</v>
      </c>
      <c r="H493" s="108"/>
      <c r="I493" s="111"/>
      <c r="J493" s="114"/>
    </row>
    <row r="494" spans="1:10" x14ac:dyDescent="0.25">
      <c r="A494" s="107">
        <v>40099</v>
      </c>
      <c r="B494" s="108"/>
      <c r="C494" s="108"/>
      <c r="D494" s="136">
        <v>-15.5</v>
      </c>
      <c r="E494" s="110">
        <f t="shared" si="9"/>
        <v>20661.96</v>
      </c>
      <c r="F494" s="114" t="s">
        <v>137</v>
      </c>
      <c r="G494" s="108" t="s">
        <v>18</v>
      </c>
      <c r="H494" s="108"/>
      <c r="I494" s="111"/>
      <c r="J494" s="114"/>
    </row>
    <row r="495" spans="1:10" x14ac:dyDescent="0.25">
      <c r="A495" s="107">
        <v>40110</v>
      </c>
      <c r="B495" s="108"/>
      <c r="C495" s="108"/>
      <c r="D495" s="138">
        <v>25</v>
      </c>
      <c r="E495" s="110">
        <f t="shared" si="9"/>
        <v>20686.96</v>
      </c>
      <c r="F495" s="114" t="s">
        <v>130</v>
      </c>
      <c r="G495" s="108" t="s">
        <v>110</v>
      </c>
      <c r="H495" s="108"/>
      <c r="I495" s="111"/>
      <c r="J495" s="114"/>
    </row>
    <row r="496" spans="1:10" x14ac:dyDescent="0.25">
      <c r="A496" s="107">
        <v>40114</v>
      </c>
      <c r="B496" s="108"/>
      <c r="C496" s="108"/>
      <c r="D496" s="136">
        <v>-3.75</v>
      </c>
      <c r="E496" s="110">
        <f t="shared" si="9"/>
        <v>20683.21</v>
      </c>
      <c r="F496" s="114" t="s">
        <v>129</v>
      </c>
      <c r="G496" s="108" t="s">
        <v>17</v>
      </c>
      <c r="H496" s="108"/>
      <c r="I496" s="111"/>
      <c r="J496" s="114"/>
    </row>
    <row r="497" spans="1:10" x14ac:dyDescent="0.25">
      <c r="A497" s="107">
        <v>40116</v>
      </c>
      <c r="B497" s="108"/>
      <c r="C497" s="108"/>
      <c r="D497" s="136">
        <v>-928.07</v>
      </c>
      <c r="E497" s="110">
        <f t="shared" si="9"/>
        <v>19755.14</v>
      </c>
      <c r="F497" s="114" t="s">
        <v>134</v>
      </c>
      <c r="G497" s="108" t="s">
        <v>208</v>
      </c>
      <c r="H497" s="108"/>
      <c r="I497" s="111"/>
      <c r="J497" s="114"/>
    </row>
    <row r="498" spans="1:10" x14ac:dyDescent="0.25">
      <c r="A498" s="107">
        <v>40116</v>
      </c>
      <c r="B498" s="108"/>
      <c r="C498" s="108"/>
      <c r="D498" s="136">
        <v>-15.5</v>
      </c>
      <c r="E498" s="110">
        <f t="shared" si="9"/>
        <v>19739.64</v>
      </c>
      <c r="F498" s="114" t="s">
        <v>137</v>
      </c>
      <c r="G498" s="108" t="s">
        <v>18</v>
      </c>
      <c r="H498" s="108"/>
      <c r="I498" s="111"/>
      <c r="J498" s="114"/>
    </row>
    <row r="499" spans="1:10" x14ac:dyDescent="0.25">
      <c r="A499" s="107">
        <v>40119</v>
      </c>
      <c r="B499" s="108"/>
      <c r="C499" s="108"/>
      <c r="D499" s="138">
        <v>10</v>
      </c>
      <c r="E499" s="110">
        <f t="shared" si="9"/>
        <v>19749.64</v>
      </c>
      <c r="F499" s="114" t="s">
        <v>130</v>
      </c>
      <c r="G499" s="108" t="s">
        <v>86</v>
      </c>
      <c r="H499" s="108"/>
      <c r="I499" s="111"/>
      <c r="J499" s="114"/>
    </row>
    <row r="500" spans="1:10" x14ac:dyDescent="0.25">
      <c r="A500" s="107">
        <v>40126</v>
      </c>
      <c r="B500" s="108"/>
      <c r="C500" s="108"/>
      <c r="D500" s="138">
        <v>50</v>
      </c>
      <c r="E500" s="110">
        <f t="shared" si="9"/>
        <v>19799.64</v>
      </c>
      <c r="F500" s="114" t="s">
        <v>130</v>
      </c>
      <c r="G500" s="108" t="s">
        <v>74</v>
      </c>
      <c r="H500" s="108"/>
      <c r="I500" s="111"/>
      <c r="J500" s="114"/>
    </row>
    <row r="501" spans="1:10" x14ac:dyDescent="0.25">
      <c r="A501" s="107">
        <v>40133</v>
      </c>
      <c r="B501" s="108"/>
      <c r="C501" s="108"/>
      <c r="D501" s="138">
        <v>500</v>
      </c>
      <c r="E501" s="110">
        <f t="shared" si="9"/>
        <v>20299.64</v>
      </c>
      <c r="F501" s="114" t="s">
        <v>130</v>
      </c>
      <c r="G501" s="108" t="s">
        <v>313</v>
      </c>
      <c r="H501" s="108"/>
      <c r="I501" s="111"/>
      <c r="J501" s="114"/>
    </row>
    <row r="502" spans="1:10" x14ac:dyDescent="0.25">
      <c r="A502" s="107">
        <v>40141</v>
      </c>
      <c r="B502" s="108"/>
      <c r="C502" s="108"/>
      <c r="D502" s="136">
        <v>-181.23</v>
      </c>
      <c r="E502" s="110">
        <f t="shared" si="9"/>
        <v>20118.41</v>
      </c>
      <c r="F502" s="114" t="s">
        <v>191</v>
      </c>
      <c r="G502" s="108" t="s">
        <v>192</v>
      </c>
      <c r="H502" s="108"/>
      <c r="I502" s="111"/>
      <c r="J502" s="114"/>
    </row>
    <row r="503" spans="1:10" x14ac:dyDescent="0.25">
      <c r="A503" s="107">
        <v>40141</v>
      </c>
      <c r="B503" s="108"/>
      <c r="C503" s="108"/>
      <c r="D503" s="136">
        <v>-181.23</v>
      </c>
      <c r="E503" s="110">
        <f t="shared" si="9"/>
        <v>19937.18</v>
      </c>
      <c r="F503" s="114" t="s">
        <v>191</v>
      </c>
      <c r="G503" s="108" t="s">
        <v>192</v>
      </c>
      <c r="H503" s="108"/>
      <c r="I503" s="111"/>
      <c r="J503" s="114"/>
    </row>
    <row r="504" spans="1:10" x14ac:dyDescent="0.25">
      <c r="A504" s="107">
        <v>40141</v>
      </c>
      <c r="B504" s="108"/>
      <c r="C504" s="108"/>
      <c r="D504" s="136">
        <v>-40.46</v>
      </c>
      <c r="E504" s="110">
        <f t="shared" si="9"/>
        <v>19896.72</v>
      </c>
      <c r="F504" s="114" t="s">
        <v>129</v>
      </c>
      <c r="G504" s="108" t="s">
        <v>247</v>
      </c>
      <c r="H504" s="114"/>
      <c r="I504" s="111"/>
      <c r="J504" s="114"/>
    </row>
    <row r="505" spans="1:10" x14ac:dyDescent="0.25">
      <c r="A505" s="107">
        <v>40145</v>
      </c>
      <c r="B505" s="108"/>
      <c r="C505" s="108"/>
      <c r="D505" s="136">
        <v>-361.26</v>
      </c>
      <c r="E505" s="110">
        <f t="shared" si="9"/>
        <v>19535.460000000003</v>
      </c>
      <c r="F505" s="114" t="s">
        <v>191</v>
      </c>
      <c r="G505" s="108" t="s">
        <v>192</v>
      </c>
      <c r="H505" s="108"/>
      <c r="I505" s="111"/>
      <c r="J505" s="114"/>
    </row>
    <row r="506" spans="1:10" x14ac:dyDescent="0.25">
      <c r="A506" s="107">
        <v>40147</v>
      </c>
      <c r="B506" s="108"/>
      <c r="C506" s="108"/>
      <c r="D506" s="138">
        <v>75</v>
      </c>
      <c r="E506" s="110">
        <f t="shared" si="9"/>
        <v>19610.460000000003</v>
      </c>
      <c r="F506" s="114" t="s">
        <v>130</v>
      </c>
      <c r="G506" s="108" t="s">
        <v>314</v>
      </c>
      <c r="H506" s="108"/>
      <c r="I506" s="111"/>
      <c r="J506" s="114"/>
    </row>
    <row r="507" spans="1:10" x14ac:dyDescent="0.25">
      <c r="A507" s="107">
        <v>40148</v>
      </c>
      <c r="B507" s="108"/>
      <c r="C507" s="108"/>
      <c r="D507" s="138">
        <v>100</v>
      </c>
      <c r="E507" s="110">
        <f t="shared" si="9"/>
        <v>19710.460000000003</v>
      </c>
      <c r="F507" s="114" t="s">
        <v>130</v>
      </c>
      <c r="G507" s="108" t="s">
        <v>315</v>
      </c>
      <c r="H507" s="108"/>
      <c r="I507" s="111"/>
      <c r="J507" s="114"/>
    </row>
    <row r="508" spans="1:10" x14ac:dyDescent="0.25">
      <c r="A508" s="107">
        <v>40148</v>
      </c>
      <c r="B508" s="108"/>
      <c r="C508" s="108"/>
      <c r="D508" s="138">
        <v>10</v>
      </c>
      <c r="E508" s="110">
        <f t="shared" si="9"/>
        <v>19720.460000000003</v>
      </c>
      <c r="F508" s="114" t="s">
        <v>130</v>
      </c>
      <c r="G508" s="108" t="s">
        <v>86</v>
      </c>
      <c r="H508" s="108"/>
      <c r="I508" s="111"/>
      <c r="J508" s="114"/>
    </row>
    <row r="509" spans="1:10" x14ac:dyDescent="0.25">
      <c r="A509" s="107">
        <v>40149</v>
      </c>
      <c r="B509" s="108"/>
      <c r="C509" s="108"/>
      <c r="D509" s="136">
        <v>-180.17</v>
      </c>
      <c r="E509" s="110">
        <f t="shared" si="9"/>
        <v>19540.290000000005</v>
      </c>
      <c r="F509" s="114" t="s">
        <v>191</v>
      </c>
      <c r="G509" s="108" t="s">
        <v>266</v>
      </c>
      <c r="H509" s="108"/>
      <c r="I509" s="111"/>
      <c r="J509" s="114"/>
    </row>
    <row r="510" spans="1:10" x14ac:dyDescent="0.25">
      <c r="A510" s="107">
        <v>40149</v>
      </c>
      <c r="B510" s="108"/>
      <c r="C510" s="108"/>
      <c r="D510" s="136">
        <v>-180.17</v>
      </c>
      <c r="E510" s="110">
        <f t="shared" si="9"/>
        <v>19360.120000000006</v>
      </c>
      <c r="F510" s="114" t="s">
        <v>191</v>
      </c>
      <c r="G510" s="108" t="s">
        <v>266</v>
      </c>
      <c r="H510" s="108"/>
      <c r="I510" s="111"/>
      <c r="J510" s="114"/>
    </row>
    <row r="511" spans="1:10" x14ac:dyDescent="0.25">
      <c r="A511" s="107">
        <v>40155</v>
      </c>
      <c r="B511" s="108"/>
      <c r="C511" s="108"/>
      <c r="D511" s="138">
        <v>35</v>
      </c>
      <c r="E511" s="110">
        <f t="shared" si="9"/>
        <v>19395.120000000006</v>
      </c>
      <c r="F511" s="114" t="s">
        <v>130</v>
      </c>
      <c r="G511" s="108" t="s">
        <v>249</v>
      </c>
      <c r="H511" s="108"/>
      <c r="I511" s="111"/>
      <c r="J511" s="114"/>
    </row>
    <row r="512" spans="1:10" x14ac:dyDescent="0.25">
      <c r="A512" s="107">
        <v>40159</v>
      </c>
      <c r="B512" s="108"/>
      <c r="C512" s="108"/>
      <c r="D512" s="136">
        <v>-365.4</v>
      </c>
      <c r="E512" s="110">
        <f t="shared" si="9"/>
        <v>19029.720000000005</v>
      </c>
      <c r="F512" s="114" t="s">
        <v>191</v>
      </c>
      <c r="G512" s="108" t="s">
        <v>192</v>
      </c>
      <c r="H512" s="108"/>
      <c r="I512" s="111"/>
      <c r="J512" s="114"/>
    </row>
    <row r="513" spans="1:10" x14ac:dyDescent="0.25">
      <c r="A513" s="107">
        <v>40160</v>
      </c>
      <c r="B513" s="108"/>
      <c r="C513" s="108"/>
      <c r="D513" s="136">
        <v>-365.4</v>
      </c>
      <c r="E513" s="110">
        <f t="shared" si="9"/>
        <v>18664.320000000003</v>
      </c>
      <c r="F513" s="114" t="s">
        <v>191</v>
      </c>
      <c r="G513" s="108" t="s">
        <v>201</v>
      </c>
      <c r="H513" s="108"/>
      <c r="I513" s="111"/>
      <c r="J513" s="114"/>
    </row>
    <row r="514" spans="1:10" x14ac:dyDescent="0.25">
      <c r="A514" s="107">
        <v>40162</v>
      </c>
      <c r="B514" s="108"/>
      <c r="C514" s="108"/>
      <c r="D514" s="136">
        <v>-184.2</v>
      </c>
      <c r="E514" s="110">
        <f t="shared" si="9"/>
        <v>18480.120000000003</v>
      </c>
      <c r="F514" s="114" t="s">
        <v>191</v>
      </c>
      <c r="G514" s="108" t="s">
        <v>201</v>
      </c>
      <c r="H514" s="108"/>
      <c r="I514" s="111"/>
      <c r="J514" s="114"/>
    </row>
    <row r="515" spans="1:10" x14ac:dyDescent="0.25">
      <c r="A515" s="107">
        <v>40166</v>
      </c>
      <c r="B515" s="108"/>
      <c r="C515" s="108"/>
      <c r="D515" s="136">
        <v>-189.22</v>
      </c>
      <c r="E515" s="110">
        <f t="shared" si="9"/>
        <v>18290.900000000001</v>
      </c>
      <c r="F515" s="114" t="s">
        <v>191</v>
      </c>
      <c r="G515" s="108" t="s">
        <v>192</v>
      </c>
      <c r="H515" s="108"/>
      <c r="I515" s="111"/>
      <c r="J515" s="114"/>
    </row>
    <row r="516" spans="1:10" x14ac:dyDescent="0.25">
      <c r="A516" s="107">
        <v>40166</v>
      </c>
      <c r="B516" s="108"/>
      <c r="C516" s="108"/>
      <c r="D516" s="136">
        <v>-189.22</v>
      </c>
      <c r="E516" s="110">
        <f t="shared" si="9"/>
        <v>18101.68</v>
      </c>
      <c r="F516" s="114" t="s">
        <v>191</v>
      </c>
      <c r="G516" s="108" t="s">
        <v>192</v>
      </c>
      <c r="H516" s="108"/>
      <c r="I516" s="111"/>
      <c r="J516" s="114"/>
    </row>
    <row r="517" spans="1:10" x14ac:dyDescent="0.25">
      <c r="A517" s="107">
        <v>40167</v>
      </c>
      <c r="B517" s="108"/>
      <c r="C517" s="108"/>
      <c r="D517" s="136">
        <v>-189.22</v>
      </c>
      <c r="E517" s="110">
        <f t="shared" si="9"/>
        <v>17912.46</v>
      </c>
      <c r="F517" s="114" t="s">
        <v>191</v>
      </c>
      <c r="G517" s="108" t="s">
        <v>202</v>
      </c>
      <c r="H517" s="108"/>
      <c r="I517" s="111"/>
      <c r="J517" s="114"/>
    </row>
    <row r="518" spans="1:10" x14ac:dyDescent="0.25">
      <c r="A518" s="107">
        <v>40167</v>
      </c>
      <c r="B518" s="108"/>
      <c r="C518" s="108"/>
      <c r="D518" s="136">
        <v>-189.22</v>
      </c>
      <c r="E518" s="110">
        <f t="shared" si="9"/>
        <v>17723.239999999998</v>
      </c>
      <c r="F518" s="114" t="s">
        <v>191</v>
      </c>
      <c r="G518" s="108" t="s">
        <v>202</v>
      </c>
      <c r="H518" s="108"/>
      <c r="I518" s="111"/>
      <c r="J518" s="114"/>
    </row>
    <row r="519" spans="1:10" x14ac:dyDescent="0.25">
      <c r="A519" s="107">
        <v>40169</v>
      </c>
      <c r="B519" s="108"/>
      <c r="C519" s="108"/>
      <c r="D519" s="138">
        <v>625</v>
      </c>
      <c r="E519" s="110">
        <f t="shared" si="9"/>
        <v>18348.239999999998</v>
      </c>
      <c r="F519" s="114" t="s">
        <v>130</v>
      </c>
      <c r="G519" s="108" t="s">
        <v>316</v>
      </c>
      <c r="H519" s="108"/>
      <c r="I519" s="111"/>
      <c r="J519" s="114"/>
    </row>
    <row r="520" spans="1:10" x14ac:dyDescent="0.25">
      <c r="A520" s="107">
        <v>40169</v>
      </c>
      <c r="B520" s="108"/>
      <c r="C520" s="108"/>
      <c r="D520" s="138">
        <v>50</v>
      </c>
      <c r="E520" s="110">
        <f t="shared" si="9"/>
        <v>18398.239999999998</v>
      </c>
      <c r="F520" s="114" t="s">
        <v>130</v>
      </c>
      <c r="G520" s="108" t="s">
        <v>319</v>
      </c>
      <c r="H520" s="108"/>
      <c r="I520" s="111"/>
      <c r="J520" s="114"/>
    </row>
    <row r="521" spans="1:10" x14ac:dyDescent="0.25">
      <c r="A521" s="107">
        <v>40175</v>
      </c>
      <c r="B521" s="108"/>
      <c r="C521" s="108"/>
      <c r="D521" s="138">
        <v>400</v>
      </c>
      <c r="E521" s="110">
        <f t="shared" si="9"/>
        <v>18798.239999999998</v>
      </c>
      <c r="F521" s="114" t="s">
        <v>130</v>
      </c>
      <c r="G521" s="108" t="s">
        <v>320</v>
      </c>
      <c r="H521" s="108"/>
      <c r="I521" s="111"/>
      <c r="J521" s="114"/>
    </row>
    <row r="522" spans="1:10" x14ac:dyDescent="0.25">
      <c r="A522" s="107">
        <v>40175</v>
      </c>
      <c r="B522" s="108"/>
      <c r="C522" s="108"/>
      <c r="D522" s="138">
        <v>200</v>
      </c>
      <c r="E522" s="110">
        <f t="shared" si="9"/>
        <v>18998.239999999998</v>
      </c>
      <c r="F522" s="114" t="s">
        <v>130</v>
      </c>
      <c r="G522" s="108" t="s">
        <v>321</v>
      </c>
      <c r="H522" s="108"/>
      <c r="I522" s="111"/>
      <c r="J522" s="114"/>
    </row>
    <row r="523" spans="1:10" x14ac:dyDescent="0.25">
      <c r="A523" s="107">
        <v>40175</v>
      </c>
      <c r="B523" s="108"/>
      <c r="C523" s="108"/>
      <c r="D523" s="136">
        <v>-186.48</v>
      </c>
      <c r="E523" s="110">
        <f t="shared" si="9"/>
        <v>18811.759999999998</v>
      </c>
      <c r="F523" s="114" t="s">
        <v>191</v>
      </c>
      <c r="G523" s="108" t="s">
        <v>201</v>
      </c>
      <c r="H523" s="108"/>
      <c r="I523" s="111"/>
      <c r="J523" s="114"/>
    </row>
    <row r="524" spans="1:10" x14ac:dyDescent="0.25">
      <c r="A524" s="116">
        <v>40175</v>
      </c>
      <c r="B524" s="118"/>
      <c r="C524" s="118"/>
      <c r="D524" s="136">
        <v>-186.48</v>
      </c>
      <c r="E524" s="110">
        <f t="shared" si="9"/>
        <v>18625.28</v>
      </c>
      <c r="F524" s="114" t="s">
        <v>191</v>
      </c>
      <c r="G524" s="108" t="s">
        <v>201</v>
      </c>
      <c r="H524" s="114"/>
      <c r="I524" s="118"/>
      <c r="J524" s="114"/>
    </row>
    <row r="525" spans="1:10" x14ac:dyDescent="0.25">
      <c r="A525" s="116">
        <v>40175</v>
      </c>
      <c r="B525" s="118"/>
      <c r="C525" s="118"/>
      <c r="D525" s="137">
        <v>350</v>
      </c>
      <c r="E525" s="110">
        <f t="shared" si="9"/>
        <v>18975.28</v>
      </c>
      <c r="F525" s="114" t="s">
        <v>130</v>
      </c>
      <c r="G525" s="108" t="s">
        <v>244</v>
      </c>
      <c r="H525" s="114"/>
      <c r="I525" s="118"/>
      <c r="J525" s="114"/>
    </row>
    <row r="526" spans="1:10" x14ac:dyDescent="0.25">
      <c r="A526" s="116">
        <v>40175</v>
      </c>
      <c r="B526" s="118"/>
      <c r="C526" s="118"/>
      <c r="D526" s="137">
        <v>150</v>
      </c>
      <c r="E526" s="110">
        <f t="shared" si="9"/>
        <v>19125.28</v>
      </c>
      <c r="F526" s="114" t="s">
        <v>130</v>
      </c>
      <c r="G526" s="108" t="s">
        <v>244</v>
      </c>
      <c r="H526" s="114"/>
      <c r="I526" s="118"/>
      <c r="J526" s="114"/>
    </row>
    <row r="527" spans="1:10" x14ac:dyDescent="0.25">
      <c r="A527" s="116">
        <v>40178</v>
      </c>
      <c r="B527" s="118"/>
      <c r="C527" s="118"/>
      <c r="D527" s="137">
        <v>10</v>
      </c>
      <c r="E527" s="110">
        <f t="shared" si="9"/>
        <v>19135.28</v>
      </c>
      <c r="F527" s="114" t="s">
        <v>130</v>
      </c>
      <c r="G527" s="108" t="s">
        <v>315</v>
      </c>
      <c r="H527" s="114"/>
      <c r="I527" s="118"/>
      <c r="J527" s="114"/>
    </row>
    <row r="528" spans="1:10" x14ac:dyDescent="0.25">
      <c r="A528" s="116"/>
      <c r="B528" s="118"/>
      <c r="C528" s="118"/>
      <c r="D528" s="137"/>
      <c r="E528" s="110"/>
      <c r="F528" s="114"/>
      <c r="G528" s="108"/>
      <c r="H528" s="114"/>
      <c r="I528" s="118"/>
      <c r="J528" s="114"/>
    </row>
    <row r="529" spans="1:10" x14ac:dyDescent="0.25">
      <c r="A529" s="116"/>
      <c r="B529" s="118"/>
      <c r="C529" s="118"/>
      <c r="D529" s="137"/>
      <c r="E529" s="110"/>
      <c r="F529" s="114"/>
      <c r="G529" s="108"/>
      <c r="H529" s="114"/>
      <c r="I529" s="118"/>
      <c r="J529" s="114"/>
    </row>
    <row r="530" spans="1:10" x14ac:dyDescent="0.25">
      <c r="A530" s="116">
        <v>40181</v>
      </c>
      <c r="B530" s="118"/>
      <c r="C530" s="118"/>
      <c r="D530" s="136">
        <v>-186.5</v>
      </c>
      <c r="E530" s="110">
        <f>E527+D530</f>
        <v>18948.78</v>
      </c>
      <c r="F530" s="114" t="s">
        <v>191</v>
      </c>
      <c r="G530" s="108" t="s">
        <v>201</v>
      </c>
      <c r="H530" s="114"/>
      <c r="I530" s="118"/>
      <c r="J530" s="114"/>
    </row>
    <row r="531" spans="1:10" x14ac:dyDescent="0.25">
      <c r="A531" s="116">
        <v>40182</v>
      </c>
      <c r="B531" s="118"/>
      <c r="C531" s="118"/>
      <c r="D531" s="137">
        <v>50</v>
      </c>
      <c r="E531" s="110">
        <f t="shared" ref="E531:E594" si="10">E530+D531</f>
        <v>18998.78</v>
      </c>
      <c r="F531" s="114" t="s">
        <v>130</v>
      </c>
      <c r="G531" s="108" t="s">
        <v>279</v>
      </c>
      <c r="H531" s="114"/>
      <c r="I531" s="118"/>
      <c r="J531" s="114"/>
    </row>
    <row r="532" spans="1:10" x14ac:dyDescent="0.25">
      <c r="A532" s="116">
        <v>40182</v>
      </c>
      <c r="B532" s="118"/>
      <c r="C532" s="118"/>
      <c r="D532" s="137">
        <v>250</v>
      </c>
      <c r="E532" s="110">
        <f t="shared" si="10"/>
        <v>19248.78</v>
      </c>
      <c r="F532" s="114" t="s">
        <v>130</v>
      </c>
      <c r="G532" s="108" t="s">
        <v>324</v>
      </c>
      <c r="H532" s="114"/>
      <c r="I532" s="118"/>
      <c r="J532" s="114"/>
    </row>
    <row r="533" spans="1:10" x14ac:dyDescent="0.25">
      <c r="A533" s="116">
        <v>40182</v>
      </c>
      <c r="B533" s="118"/>
      <c r="C533" s="118"/>
      <c r="D533" s="137">
        <v>10</v>
      </c>
      <c r="E533" s="110">
        <f t="shared" si="10"/>
        <v>19258.78</v>
      </c>
      <c r="F533" s="114" t="s">
        <v>130</v>
      </c>
      <c r="G533" s="108" t="s">
        <v>325</v>
      </c>
      <c r="H533" s="114"/>
      <c r="I533" s="118"/>
      <c r="J533" s="114"/>
    </row>
    <row r="534" spans="1:10" x14ac:dyDescent="0.25">
      <c r="A534" s="116">
        <v>40182</v>
      </c>
      <c r="B534" s="118"/>
      <c r="C534" s="118"/>
      <c r="D534" s="136">
        <v>-189.45</v>
      </c>
      <c r="E534" s="110">
        <f t="shared" si="10"/>
        <v>19069.329999999998</v>
      </c>
      <c r="F534" s="114" t="s">
        <v>129</v>
      </c>
      <c r="G534" s="108" t="s">
        <v>326</v>
      </c>
      <c r="H534" s="114"/>
      <c r="I534" s="118"/>
      <c r="J534" s="114"/>
    </row>
    <row r="535" spans="1:10" x14ac:dyDescent="0.25">
      <c r="A535" s="116">
        <v>40183</v>
      </c>
      <c r="B535" s="118"/>
      <c r="C535" s="118"/>
      <c r="D535" s="137">
        <v>100</v>
      </c>
      <c r="E535" s="110">
        <f t="shared" si="10"/>
        <v>19169.329999999998</v>
      </c>
      <c r="F535" s="114" t="s">
        <v>130</v>
      </c>
      <c r="G535" s="108" t="s">
        <v>328</v>
      </c>
      <c r="H535" s="114"/>
      <c r="I535" s="118"/>
      <c r="J535" s="114"/>
    </row>
    <row r="536" spans="1:10" x14ac:dyDescent="0.25">
      <c r="A536" s="116">
        <v>40185</v>
      </c>
      <c r="B536" s="118"/>
      <c r="C536" s="118"/>
      <c r="D536" s="137">
        <v>25</v>
      </c>
      <c r="E536" s="110">
        <f t="shared" si="10"/>
        <v>19194.329999999998</v>
      </c>
      <c r="F536" s="114" t="s">
        <v>130</v>
      </c>
      <c r="G536" s="108" t="s">
        <v>329</v>
      </c>
      <c r="H536" s="114"/>
      <c r="I536" s="118"/>
      <c r="J536" s="114"/>
    </row>
    <row r="537" spans="1:10" x14ac:dyDescent="0.25">
      <c r="A537" s="116">
        <v>40185</v>
      </c>
      <c r="B537" s="118"/>
      <c r="C537" s="118"/>
      <c r="D537" s="137">
        <v>60</v>
      </c>
      <c r="E537" s="110">
        <f t="shared" si="10"/>
        <v>19254.329999999998</v>
      </c>
      <c r="F537" s="114" t="s">
        <v>130</v>
      </c>
      <c r="G537" s="108" t="s">
        <v>94</v>
      </c>
      <c r="H537" s="114"/>
      <c r="I537" s="118"/>
      <c r="J537" s="114"/>
    </row>
    <row r="538" spans="1:10" x14ac:dyDescent="0.25">
      <c r="A538" s="116">
        <v>40186</v>
      </c>
      <c r="B538" s="118"/>
      <c r="C538" s="118"/>
      <c r="D538" s="136">
        <v>-375.96</v>
      </c>
      <c r="E538" s="110">
        <f t="shared" si="10"/>
        <v>18878.37</v>
      </c>
      <c r="F538" s="114" t="s">
        <v>191</v>
      </c>
      <c r="G538" s="108" t="s">
        <v>192</v>
      </c>
      <c r="H538" s="114"/>
      <c r="I538" s="118"/>
      <c r="J538" s="114"/>
    </row>
    <row r="539" spans="1:10" x14ac:dyDescent="0.25">
      <c r="A539" s="116">
        <v>40192</v>
      </c>
      <c r="B539" s="118"/>
      <c r="C539" s="118"/>
      <c r="D539" s="136">
        <v>-371.54</v>
      </c>
      <c r="E539" s="110">
        <f t="shared" si="10"/>
        <v>18506.829999999998</v>
      </c>
      <c r="F539" s="114" t="s">
        <v>191</v>
      </c>
      <c r="G539" s="108" t="s">
        <v>201</v>
      </c>
      <c r="H539" s="114"/>
      <c r="I539" s="118"/>
      <c r="J539" s="114"/>
    </row>
    <row r="540" spans="1:10" x14ac:dyDescent="0.25">
      <c r="A540" s="116">
        <v>40192</v>
      </c>
      <c r="B540" s="118"/>
      <c r="C540" s="118"/>
      <c r="D540" s="137">
        <v>20</v>
      </c>
      <c r="E540" s="110">
        <f t="shared" si="10"/>
        <v>18526.829999999998</v>
      </c>
      <c r="F540" s="114" t="s">
        <v>130</v>
      </c>
      <c r="G540" s="108" t="s">
        <v>330</v>
      </c>
      <c r="H540" s="114"/>
      <c r="I540" s="118"/>
      <c r="J540" s="114"/>
    </row>
    <row r="541" spans="1:10" x14ac:dyDescent="0.25">
      <c r="A541" s="116">
        <v>40196</v>
      </c>
      <c r="B541" s="118"/>
      <c r="C541" s="118"/>
      <c r="D541" s="136">
        <v>-372.46</v>
      </c>
      <c r="E541" s="110">
        <f t="shared" si="10"/>
        <v>18154.37</v>
      </c>
      <c r="F541" s="114" t="s">
        <v>191</v>
      </c>
      <c r="G541" s="108" t="s">
        <v>192</v>
      </c>
      <c r="H541" s="114"/>
      <c r="I541" s="118"/>
      <c r="J541" s="114"/>
    </row>
    <row r="542" spans="1:10" x14ac:dyDescent="0.25">
      <c r="A542" s="116">
        <v>40199</v>
      </c>
      <c r="B542" s="118"/>
      <c r="C542" s="118"/>
      <c r="D542" s="136">
        <v>-378.81</v>
      </c>
      <c r="E542" s="110">
        <f t="shared" si="10"/>
        <v>17775.559999999998</v>
      </c>
      <c r="F542" s="114" t="s">
        <v>191</v>
      </c>
      <c r="G542" s="108" t="s">
        <v>333</v>
      </c>
      <c r="H542" s="114"/>
      <c r="I542" s="118"/>
      <c r="J542" s="114"/>
    </row>
    <row r="543" spans="1:10" x14ac:dyDescent="0.25">
      <c r="A543" s="116">
        <v>40199</v>
      </c>
      <c r="B543" s="118"/>
      <c r="C543" s="118"/>
      <c r="D543" s="136">
        <v>-15.5</v>
      </c>
      <c r="E543" s="110">
        <f t="shared" si="10"/>
        <v>17760.059999999998</v>
      </c>
      <c r="F543" s="114" t="s">
        <v>137</v>
      </c>
      <c r="G543" s="108" t="s">
        <v>335</v>
      </c>
      <c r="H543" s="114"/>
      <c r="I543" s="118"/>
      <c r="J543" s="114"/>
    </row>
    <row r="544" spans="1:10" x14ac:dyDescent="0.25">
      <c r="A544" s="116">
        <v>40199</v>
      </c>
      <c r="B544" s="118"/>
      <c r="C544" s="118"/>
      <c r="D544" s="136">
        <v>-2427.1799999999998</v>
      </c>
      <c r="E544" s="110">
        <f t="shared" si="10"/>
        <v>15332.879999999997</v>
      </c>
      <c r="F544" s="114" t="s">
        <v>134</v>
      </c>
      <c r="G544" s="108" t="s">
        <v>334</v>
      </c>
      <c r="H544" s="114"/>
      <c r="I544" s="118"/>
      <c r="J544" s="114"/>
    </row>
    <row r="545" spans="1:10" x14ac:dyDescent="0.25">
      <c r="A545" s="116">
        <v>40200</v>
      </c>
      <c r="B545" s="118"/>
      <c r="C545" s="118"/>
      <c r="D545" s="138">
        <v>25</v>
      </c>
      <c r="E545" s="110">
        <f t="shared" si="10"/>
        <v>15357.879999999997</v>
      </c>
      <c r="F545" s="114" t="s">
        <v>130</v>
      </c>
      <c r="G545" s="108" t="s">
        <v>331</v>
      </c>
      <c r="H545" s="114"/>
      <c r="I545" s="118"/>
      <c r="J545" s="114"/>
    </row>
    <row r="546" spans="1:10" x14ac:dyDescent="0.25">
      <c r="A546" s="116">
        <v>40200</v>
      </c>
      <c r="B546" s="118"/>
      <c r="C546" s="118"/>
      <c r="D546" s="138">
        <v>350</v>
      </c>
      <c r="E546" s="110">
        <f t="shared" si="10"/>
        <v>15707.879999999997</v>
      </c>
      <c r="F546" s="114" t="s">
        <v>130</v>
      </c>
      <c r="G546" s="108" t="s">
        <v>332</v>
      </c>
      <c r="H546" s="114"/>
      <c r="I546" s="118"/>
      <c r="J546" s="114"/>
    </row>
    <row r="547" spans="1:10" x14ac:dyDescent="0.25">
      <c r="A547" s="116">
        <v>40204</v>
      </c>
      <c r="B547" s="118"/>
      <c r="C547" s="118"/>
      <c r="D547" s="136">
        <v>-376.31</v>
      </c>
      <c r="E547" s="110">
        <f t="shared" si="10"/>
        <v>15331.569999999998</v>
      </c>
      <c r="F547" s="114" t="s">
        <v>191</v>
      </c>
      <c r="G547" s="108" t="s">
        <v>333</v>
      </c>
      <c r="H547" s="114"/>
      <c r="I547" s="118"/>
      <c r="J547" s="114"/>
    </row>
    <row r="548" spans="1:10" x14ac:dyDescent="0.25">
      <c r="A548" s="116">
        <v>40207</v>
      </c>
      <c r="B548" s="118"/>
      <c r="C548" s="118"/>
      <c r="D548" s="136">
        <v>-1.25</v>
      </c>
      <c r="E548" s="110">
        <f t="shared" si="10"/>
        <v>15330.319999999998</v>
      </c>
      <c r="F548" s="114" t="s">
        <v>129</v>
      </c>
      <c r="G548" s="108" t="s">
        <v>338</v>
      </c>
      <c r="H548" s="114"/>
      <c r="I548" s="118"/>
      <c r="J548" s="114"/>
    </row>
    <row r="549" spans="1:10" x14ac:dyDescent="0.25">
      <c r="A549" s="116">
        <v>40207</v>
      </c>
      <c r="B549" s="118"/>
      <c r="C549" s="118"/>
      <c r="D549" s="136">
        <v>-735.29</v>
      </c>
      <c r="E549" s="110">
        <f t="shared" si="10"/>
        <v>14595.029999999999</v>
      </c>
      <c r="F549" s="114" t="s">
        <v>134</v>
      </c>
      <c r="G549" s="108" t="s">
        <v>337</v>
      </c>
      <c r="H549" s="114"/>
      <c r="I549" s="118"/>
      <c r="J549" s="114"/>
    </row>
    <row r="550" spans="1:10" x14ac:dyDescent="0.25">
      <c r="A550" s="116">
        <v>40207</v>
      </c>
      <c r="B550" s="118"/>
      <c r="C550" s="118"/>
      <c r="D550" s="136">
        <v>-15.5</v>
      </c>
      <c r="E550" s="110">
        <f t="shared" si="10"/>
        <v>14579.529999999999</v>
      </c>
      <c r="F550" s="114" t="s">
        <v>137</v>
      </c>
      <c r="G550" s="108" t="s">
        <v>335</v>
      </c>
      <c r="H550" s="114"/>
      <c r="I550" s="118"/>
      <c r="J550" s="114"/>
    </row>
    <row r="551" spans="1:10" x14ac:dyDescent="0.25">
      <c r="A551" s="116">
        <v>40209</v>
      </c>
      <c r="B551" s="118"/>
      <c r="C551" s="118"/>
      <c r="D551" s="136">
        <v>-96.09</v>
      </c>
      <c r="E551" s="110">
        <f t="shared" si="10"/>
        <v>14483.439999999999</v>
      </c>
      <c r="F551" s="114" t="s">
        <v>191</v>
      </c>
      <c r="G551" s="108" t="s">
        <v>333</v>
      </c>
      <c r="H551" s="114"/>
      <c r="I551" s="118"/>
      <c r="J551" s="114"/>
    </row>
    <row r="552" spans="1:10" x14ac:dyDescent="0.25">
      <c r="A552" s="116">
        <v>40210</v>
      </c>
      <c r="B552" s="118"/>
      <c r="C552" s="118"/>
      <c r="D552" s="138">
        <v>10</v>
      </c>
      <c r="E552" s="110">
        <f t="shared" si="10"/>
        <v>14493.439999999999</v>
      </c>
      <c r="F552" s="114" t="s">
        <v>130</v>
      </c>
      <c r="G552" s="108" t="s">
        <v>325</v>
      </c>
      <c r="H552" s="114"/>
      <c r="I552" s="118"/>
      <c r="J552" s="114"/>
    </row>
    <row r="553" spans="1:10" x14ac:dyDescent="0.25">
      <c r="A553" s="116">
        <v>40210</v>
      </c>
      <c r="B553" s="118"/>
      <c r="C553" s="118"/>
      <c r="D553" s="138">
        <v>10</v>
      </c>
      <c r="E553" s="110">
        <f t="shared" si="10"/>
        <v>14503.439999999999</v>
      </c>
      <c r="F553" s="114" t="s">
        <v>130</v>
      </c>
      <c r="G553" s="108" t="s">
        <v>315</v>
      </c>
      <c r="H553" s="114"/>
      <c r="I553" s="118"/>
      <c r="J553" s="114"/>
    </row>
    <row r="554" spans="1:10" x14ac:dyDescent="0.25">
      <c r="A554" s="116">
        <v>40216</v>
      </c>
      <c r="B554" s="118"/>
      <c r="C554" s="118"/>
      <c r="D554" s="136">
        <v>-26.14</v>
      </c>
      <c r="E554" s="110">
        <f t="shared" si="10"/>
        <v>14477.3</v>
      </c>
      <c r="F554" s="114" t="s">
        <v>129</v>
      </c>
      <c r="G554" s="108" t="s">
        <v>23</v>
      </c>
      <c r="H554" s="114"/>
      <c r="I554" s="118"/>
      <c r="J554" s="114"/>
    </row>
    <row r="555" spans="1:10" x14ac:dyDescent="0.25">
      <c r="A555" s="116">
        <v>40224</v>
      </c>
      <c r="B555" s="118"/>
      <c r="C555" s="118"/>
      <c r="D555" s="137">
        <v>100</v>
      </c>
      <c r="E555" s="110">
        <f t="shared" si="10"/>
        <v>14577.3</v>
      </c>
      <c r="F555" s="114" t="s">
        <v>130</v>
      </c>
      <c r="G555" s="108" t="s">
        <v>339</v>
      </c>
      <c r="H555" s="114"/>
      <c r="I555" s="118"/>
      <c r="J555" s="114"/>
    </row>
    <row r="556" spans="1:10" x14ac:dyDescent="0.25">
      <c r="A556" s="116">
        <v>40228</v>
      </c>
      <c r="B556" s="118"/>
      <c r="C556" s="118"/>
      <c r="D556" s="136">
        <v>-46.8</v>
      </c>
      <c r="E556" s="110">
        <f t="shared" si="10"/>
        <v>14530.5</v>
      </c>
      <c r="F556" s="114" t="s">
        <v>129</v>
      </c>
      <c r="G556" s="108" t="s">
        <v>273</v>
      </c>
      <c r="H556" s="114"/>
      <c r="I556" s="118"/>
      <c r="J556" s="114"/>
    </row>
    <row r="557" spans="1:10" x14ac:dyDescent="0.25">
      <c r="A557" s="116">
        <v>40232</v>
      </c>
      <c r="B557" s="118"/>
      <c r="C557" s="118"/>
      <c r="D557" s="137">
        <v>10.8</v>
      </c>
      <c r="E557" s="110">
        <f t="shared" si="10"/>
        <v>14541.3</v>
      </c>
      <c r="F557" s="114" t="s">
        <v>130</v>
      </c>
      <c r="G557" s="108" t="s">
        <v>340</v>
      </c>
      <c r="H557" s="114"/>
      <c r="I557" s="118"/>
      <c r="J557" s="114"/>
    </row>
    <row r="558" spans="1:10" x14ac:dyDescent="0.25">
      <c r="A558" s="116">
        <v>40232</v>
      </c>
      <c r="B558" s="118"/>
      <c r="C558" s="118"/>
      <c r="D558" s="137">
        <v>6.2</v>
      </c>
      <c r="E558" s="110">
        <f t="shared" si="10"/>
        <v>14547.5</v>
      </c>
      <c r="F558" s="114" t="s">
        <v>130</v>
      </c>
      <c r="G558" s="108" t="s">
        <v>340</v>
      </c>
      <c r="H558" s="114"/>
      <c r="I558" s="118"/>
      <c r="J558" s="114"/>
    </row>
    <row r="559" spans="1:10" x14ac:dyDescent="0.25">
      <c r="A559" s="116">
        <v>40232</v>
      </c>
      <c r="B559" s="118"/>
      <c r="C559" s="118"/>
      <c r="D559" s="137">
        <v>13.5</v>
      </c>
      <c r="E559" s="110">
        <f t="shared" si="10"/>
        <v>14561</v>
      </c>
      <c r="F559" s="114" t="s">
        <v>130</v>
      </c>
      <c r="G559" s="108" t="s">
        <v>340</v>
      </c>
      <c r="H559" s="114"/>
      <c r="I559" s="118"/>
      <c r="J559" s="114"/>
    </row>
    <row r="560" spans="1:10" x14ac:dyDescent="0.25">
      <c r="A560" s="116">
        <v>40232</v>
      </c>
      <c r="B560" s="118"/>
      <c r="C560" s="118"/>
      <c r="D560" s="137">
        <v>23.8</v>
      </c>
      <c r="E560" s="110">
        <f t="shared" si="10"/>
        <v>14584.8</v>
      </c>
      <c r="F560" s="114" t="s">
        <v>130</v>
      </c>
      <c r="G560" s="108" t="s">
        <v>340</v>
      </c>
      <c r="H560" s="114"/>
      <c r="I560" s="118"/>
      <c r="J560" s="114"/>
    </row>
    <row r="561" spans="1:10" x14ac:dyDescent="0.25">
      <c r="A561" s="116">
        <v>40232</v>
      </c>
      <c r="B561" s="118"/>
      <c r="C561" s="118"/>
      <c r="D561" s="136">
        <v>-1243.78</v>
      </c>
      <c r="E561" s="110">
        <f t="shared" si="10"/>
        <v>13341.019999999999</v>
      </c>
      <c r="F561" s="114" t="s">
        <v>134</v>
      </c>
      <c r="G561" s="108" t="s">
        <v>208</v>
      </c>
      <c r="H561" s="114"/>
      <c r="I561" s="118"/>
      <c r="J561" s="114"/>
    </row>
    <row r="562" spans="1:10" x14ac:dyDescent="0.25">
      <c r="A562" s="116">
        <v>40232</v>
      </c>
      <c r="B562" s="118"/>
      <c r="C562" s="118"/>
      <c r="D562" s="136">
        <v>-15.5</v>
      </c>
      <c r="E562" s="110">
        <f t="shared" si="10"/>
        <v>13325.519999999999</v>
      </c>
      <c r="F562" s="114" t="s">
        <v>129</v>
      </c>
      <c r="G562" s="108" t="s">
        <v>335</v>
      </c>
      <c r="H562" s="114"/>
      <c r="I562" s="118"/>
      <c r="J562" s="114"/>
    </row>
    <row r="563" spans="1:10" x14ac:dyDescent="0.25">
      <c r="A563" s="116">
        <v>40233</v>
      </c>
      <c r="B563" s="118"/>
      <c r="C563" s="118"/>
      <c r="D563" s="137">
        <v>30</v>
      </c>
      <c r="E563" s="110">
        <f t="shared" si="10"/>
        <v>13355.519999999999</v>
      </c>
      <c r="F563" s="114" t="s">
        <v>130</v>
      </c>
      <c r="G563" s="108" t="s">
        <v>341</v>
      </c>
      <c r="H563" s="114"/>
      <c r="I563" s="118"/>
      <c r="J563" s="114"/>
    </row>
    <row r="564" spans="1:10" x14ac:dyDescent="0.25">
      <c r="A564" s="116">
        <v>40235</v>
      </c>
      <c r="B564" s="118"/>
      <c r="C564" s="118"/>
      <c r="D564" s="136">
        <v>-1.25</v>
      </c>
      <c r="E564" s="110">
        <f t="shared" si="10"/>
        <v>13354.269999999999</v>
      </c>
      <c r="F564" s="114" t="s">
        <v>129</v>
      </c>
      <c r="G564" s="108" t="s">
        <v>342</v>
      </c>
      <c r="H564" s="114"/>
      <c r="I564" s="118"/>
      <c r="J564" s="114"/>
    </row>
    <row r="565" spans="1:10" x14ac:dyDescent="0.25">
      <c r="A565" s="116">
        <v>40238</v>
      </c>
      <c r="B565" s="118"/>
      <c r="C565" s="118"/>
      <c r="D565" s="137">
        <v>50</v>
      </c>
      <c r="E565" s="110">
        <f t="shared" si="10"/>
        <v>13404.269999999999</v>
      </c>
      <c r="F565" s="114" t="s">
        <v>130</v>
      </c>
      <c r="G565" s="108" t="s">
        <v>343</v>
      </c>
      <c r="H565" s="114"/>
      <c r="I565" s="118"/>
      <c r="J565" s="114"/>
    </row>
    <row r="566" spans="1:10" x14ac:dyDescent="0.25">
      <c r="A566" s="116">
        <v>40238</v>
      </c>
      <c r="B566" s="118"/>
      <c r="C566" s="118"/>
      <c r="D566" s="137">
        <v>10</v>
      </c>
      <c r="E566" s="110">
        <f t="shared" si="10"/>
        <v>13414.269999999999</v>
      </c>
      <c r="F566" s="114" t="s">
        <v>130</v>
      </c>
      <c r="G566" s="108" t="s">
        <v>315</v>
      </c>
      <c r="H566" s="114"/>
      <c r="I566" s="118"/>
      <c r="J566" s="114"/>
    </row>
    <row r="567" spans="1:10" x14ac:dyDescent="0.25">
      <c r="A567" s="116">
        <v>40238</v>
      </c>
      <c r="B567" s="118"/>
      <c r="C567" s="118"/>
      <c r="D567" s="137">
        <v>10</v>
      </c>
      <c r="E567" s="110">
        <f t="shared" si="10"/>
        <v>13424.269999999999</v>
      </c>
      <c r="F567" s="114" t="s">
        <v>130</v>
      </c>
      <c r="G567" s="108" t="s">
        <v>325</v>
      </c>
      <c r="H567" s="114"/>
      <c r="I567" s="118"/>
      <c r="J567" s="114"/>
    </row>
    <row r="568" spans="1:10" x14ac:dyDescent="0.25">
      <c r="A568" s="116">
        <v>40245</v>
      </c>
      <c r="B568" s="118"/>
      <c r="C568" s="118"/>
      <c r="D568" s="137">
        <v>100</v>
      </c>
      <c r="E568" s="110">
        <f t="shared" si="10"/>
        <v>13524.269999999999</v>
      </c>
      <c r="F568" s="114" t="s">
        <v>130</v>
      </c>
      <c r="G568" s="108" t="s">
        <v>235</v>
      </c>
      <c r="H568" s="114"/>
      <c r="I568" s="118"/>
      <c r="J568" s="114"/>
    </row>
    <row r="569" spans="1:10" x14ac:dyDescent="0.25">
      <c r="A569" s="116">
        <v>40245</v>
      </c>
      <c r="B569" s="118"/>
      <c r="C569" s="118"/>
      <c r="D569" s="137">
        <v>40</v>
      </c>
      <c r="E569" s="110">
        <f t="shared" si="10"/>
        <v>13564.269999999999</v>
      </c>
      <c r="F569" s="114" t="s">
        <v>130</v>
      </c>
      <c r="G569" s="108" t="s">
        <v>76</v>
      </c>
      <c r="H569" s="114"/>
      <c r="I569" s="118"/>
      <c r="J569" s="114"/>
    </row>
    <row r="570" spans="1:10" x14ac:dyDescent="0.25">
      <c r="A570" s="116">
        <v>40247</v>
      </c>
      <c r="B570" s="118"/>
      <c r="C570" s="118"/>
      <c r="D570" s="138">
        <v>35</v>
      </c>
      <c r="E570" s="110">
        <f t="shared" si="10"/>
        <v>13599.269999999999</v>
      </c>
      <c r="F570" s="114" t="s">
        <v>130</v>
      </c>
      <c r="G570" s="108" t="s">
        <v>344</v>
      </c>
      <c r="H570" s="114"/>
      <c r="I570" s="118"/>
      <c r="J570" s="114"/>
    </row>
    <row r="571" spans="1:10" x14ac:dyDescent="0.25">
      <c r="A571" s="116">
        <v>40252</v>
      </c>
      <c r="B571" s="118"/>
      <c r="C571" s="118"/>
      <c r="D571" s="137">
        <v>5</v>
      </c>
      <c r="E571" s="110">
        <f t="shared" si="10"/>
        <v>13604.269999999999</v>
      </c>
      <c r="F571" s="114" t="s">
        <v>130</v>
      </c>
      <c r="G571" s="108" t="s">
        <v>345</v>
      </c>
      <c r="H571" s="114"/>
      <c r="I571" s="118"/>
      <c r="J571" s="114"/>
    </row>
    <row r="572" spans="1:10" x14ac:dyDescent="0.25">
      <c r="A572" s="116">
        <v>40260</v>
      </c>
      <c r="B572" s="118"/>
      <c r="C572" s="118"/>
      <c r="D572" s="136">
        <v>-37.92</v>
      </c>
      <c r="E572" s="110">
        <f t="shared" si="10"/>
        <v>13566.349999999999</v>
      </c>
      <c r="F572" s="114" t="s">
        <v>129</v>
      </c>
      <c r="G572" s="108" t="s">
        <v>347</v>
      </c>
      <c r="H572" s="114"/>
      <c r="I572" s="118"/>
      <c r="J572" s="114"/>
    </row>
    <row r="573" spans="1:10" x14ac:dyDescent="0.25">
      <c r="A573" s="116">
        <v>40263</v>
      </c>
      <c r="B573" s="118"/>
      <c r="C573" s="118"/>
      <c r="D573" s="136">
        <v>-1.25</v>
      </c>
      <c r="E573" s="110">
        <f t="shared" si="10"/>
        <v>13565.099999999999</v>
      </c>
      <c r="F573" s="114" t="s">
        <v>129</v>
      </c>
      <c r="G573" s="108" t="s">
        <v>342</v>
      </c>
      <c r="H573" s="114"/>
      <c r="I573" s="118"/>
      <c r="J573" s="114"/>
    </row>
    <row r="574" spans="1:10" x14ac:dyDescent="0.25">
      <c r="A574" s="116">
        <v>40268</v>
      </c>
      <c r="B574" s="118"/>
      <c r="C574" s="118"/>
      <c r="D574" s="138">
        <v>50</v>
      </c>
      <c r="E574" s="110">
        <f t="shared" si="10"/>
        <v>13615.099999999999</v>
      </c>
      <c r="F574" s="114" t="s">
        <v>130</v>
      </c>
      <c r="G574" s="108" t="s">
        <v>225</v>
      </c>
      <c r="H574" s="114"/>
      <c r="I574" s="118"/>
      <c r="J574" s="114"/>
    </row>
    <row r="575" spans="1:10" x14ac:dyDescent="0.25">
      <c r="A575" s="116">
        <v>40268</v>
      </c>
      <c r="B575" s="118"/>
      <c r="C575" s="118"/>
      <c r="D575" s="138">
        <v>10</v>
      </c>
      <c r="E575" s="110">
        <f t="shared" si="10"/>
        <v>13625.099999999999</v>
      </c>
      <c r="F575" s="114" t="s">
        <v>130</v>
      </c>
      <c r="G575" s="108" t="s">
        <v>315</v>
      </c>
      <c r="H575" s="114"/>
      <c r="I575" s="118"/>
      <c r="J575" s="114"/>
    </row>
    <row r="576" spans="1:10" x14ac:dyDescent="0.25">
      <c r="A576" s="116">
        <v>40269</v>
      </c>
      <c r="B576" s="118"/>
      <c r="C576" s="118"/>
      <c r="D576" s="138">
        <v>10</v>
      </c>
      <c r="E576" s="110">
        <f t="shared" si="10"/>
        <v>13635.099999999999</v>
      </c>
      <c r="F576" s="114" t="s">
        <v>130</v>
      </c>
      <c r="G576" s="108" t="s">
        <v>325</v>
      </c>
      <c r="H576" s="114"/>
      <c r="I576" s="118"/>
      <c r="J576" s="114"/>
    </row>
    <row r="577" spans="1:10" x14ac:dyDescent="0.25">
      <c r="A577" s="116">
        <v>40275</v>
      </c>
      <c r="B577" s="118"/>
      <c r="C577" s="118"/>
      <c r="D577" s="138">
        <v>2500</v>
      </c>
      <c r="E577" s="110">
        <f t="shared" si="10"/>
        <v>16135.099999999999</v>
      </c>
      <c r="F577" s="114" t="s">
        <v>130</v>
      </c>
      <c r="G577" s="108" t="s">
        <v>200</v>
      </c>
      <c r="H577" s="114"/>
      <c r="I577" s="118"/>
      <c r="J577" s="114"/>
    </row>
    <row r="578" spans="1:10" x14ac:dyDescent="0.25">
      <c r="A578" s="116">
        <v>40277</v>
      </c>
      <c r="B578" s="118"/>
      <c r="C578" s="118"/>
      <c r="D578" s="138">
        <v>25</v>
      </c>
      <c r="E578" s="110">
        <f t="shared" si="10"/>
        <v>16160.099999999999</v>
      </c>
      <c r="F578" s="114" t="s">
        <v>130</v>
      </c>
      <c r="G578" s="108" t="s">
        <v>350</v>
      </c>
      <c r="H578" s="114"/>
      <c r="I578" s="118"/>
      <c r="J578" s="114"/>
    </row>
    <row r="579" spans="1:10" x14ac:dyDescent="0.25">
      <c r="A579" s="116">
        <v>40295</v>
      </c>
      <c r="B579" s="118"/>
      <c r="C579" s="118"/>
      <c r="D579" s="136">
        <v>-1.25</v>
      </c>
      <c r="E579" s="110">
        <f t="shared" si="10"/>
        <v>16158.849999999999</v>
      </c>
      <c r="F579" s="114" t="s">
        <v>129</v>
      </c>
      <c r="G579" s="108" t="s">
        <v>342</v>
      </c>
      <c r="H579" s="114"/>
      <c r="I579" s="118"/>
      <c r="J579" s="114"/>
    </row>
    <row r="580" spans="1:10" x14ac:dyDescent="0.25">
      <c r="A580" s="116">
        <v>40297</v>
      </c>
      <c r="B580" s="118"/>
      <c r="C580" s="118"/>
      <c r="D580" s="138">
        <v>50</v>
      </c>
      <c r="E580" s="110">
        <f t="shared" si="10"/>
        <v>16208.849999999999</v>
      </c>
      <c r="F580" s="114" t="s">
        <v>130</v>
      </c>
      <c r="G580" s="108" t="s">
        <v>104</v>
      </c>
      <c r="H580" s="114"/>
      <c r="I580" s="118"/>
      <c r="J580" s="114"/>
    </row>
    <row r="581" spans="1:10" x14ac:dyDescent="0.25">
      <c r="A581" s="116">
        <v>40298</v>
      </c>
      <c r="B581" s="118"/>
      <c r="C581" s="118"/>
      <c r="D581" s="138">
        <v>10</v>
      </c>
      <c r="E581" s="110">
        <f t="shared" si="10"/>
        <v>16218.849999999999</v>
      </c>
      <c r="F581" s="114" t="s">
        <v>130</v>
      </c>
      <c r="G581" s="108" t="s">
        <v>315</v>
      </c>
      <c r="H581" s="114"/>
      <c r="I581" s="118"/>
      <c r="J581" s="114"/>
    </row>
    <row r="582" spans="1:10" x14ac:dyDescent="0.25">
      <c r="A582" s="116">
        <v>40301</v>
      </c>
      <c r="B582" s="118"/>
      <c r="C582" s="118"/>
      <c r="D582" s="138">
        <v>10</v>
      </c>
      <c r="E582" s="110">
        <f t="shared" si="10"/>
        <v>16228.849999999999</v>
      </c>
      <c r="F582" s="114" t="s">
        <v>130</v>
      </c>
      <c r="G582" s="108" t="s">
        <v>325</v>
      </c>
      <c r="H582" s="114"/>
      <c r="I582" s="118"/>
      <c r="J582" s="114"/>
    </row>
    <row r="583" spans="1:10" x14ac:dyDescent="0.25">
      <c r="A583" s="116">
        <v>40309</v>
      </c>
      <c r="B583" s="118"/>
      <c r="C583" s="118"/>
      <c r="D583" s="138">
        <v>30</v>
      </c>
      <c r="E583" s="110">
        <f t="shared" si="10"/>
        <v>16258.849999999999</v>
      </c>
      <c r="F583" s="114" t="s">
        <v>130</v>
      </c>
      <c r="G583" s="108" t="s">
        <v>352</v>
      </c>
      <c r="H583" s="114"/>
      <c r="I583" s="118"/>
      <c r="J583" s="114"/>
    </row>
    <row r="584" spans="1:10" x14ac:dyDescent="0.25">
      <c r="A584" s="116">
        <v>40316</v>
      </c>
      <c r="B584" s="118"/>
      <c r="C584" s="118"/>
      <c r="D584" s="138">
        <v>200</v>
      </c>
      <c r="E584" s="110">
        <f t="shared" si="10"/>
        <v>16458.849999999999</v>
      </c>
      <c r="F584" s="114" t="s">
        <v>130</v>
      </c>
      <c r="G584" s="108" t="s">
        <v>353</v>
      </c>
      <c r="H584" s="114"/>
      <c r="I584" s="118"/>
      <c r="J584" s="114"/>
    </row>
    <row r="585" spans="1:10" x14ac:dyDescent="0.25">
      <c r="A585" s="116">
        <v>40325</v>
      </c>
      <c r="B585" s="118"/>
      <c r="C585" s="118"/>
      <c r="D585" s="136">
        <v>-1.25</v>
      </c>
      <c r="E585" s="110">
        <f t="shared" si="10"/>
        <v>16457.599999999999</v>
      </c>
      <c r="F585" s="114" t="s">
        <v>129</v>
      </c>
      <c r="G585" s="108" t="s">
        <v>342</v>
      </c>
      <c r="H585" s="114"/>
      <c r="I585" s="118"/>
      <c r="J585" s="114"/>
    </row>
    <row r="586" spans="1:10" x14ac:dyDescent="0.25">
      <c r="A586" s="116">
        <v>40329</v>
      </c>
      <c r="B586" s="118"/>
      <c r="C586" s="118"/>
      <c r="D586" s="138">
        <v>10</v>
      </c>
      <c r="E586" s="110">
        <f t="shared" si="10"/>
        <v>16467.599999999999</v>
      </c>
      <c r="F586" s="114" t="s">
        <v>130</v>
      </c>
      <c r="G586" s="108" t="s">
        <v>315</v>
      </c>
      <c r="H586" s="114"/>
      <c r="I586" s="118"/>
      <c r="J586" s="114"/>
    </row>
    <row r="587" spans="1:10" x14ac:dyDescent="0.25">
      <c r="A587" s="116">
        <v>40330</v>
      </c>
      <c r="B587" s="118"/>
      <c r="C587" s="118"/>
      <c r="D587" s="138">
        <v>10</v>
      </c>
      <c r="E587" s="110">
        <f t="shared" si="10"/>
        <v>16477.599999999999</v>
      </c>
      <c r="F587" s="114" t="s">
        <v>130</v>
      </c>
      <c r="G587" s="108" t="s">
        <v>325</v>
      </c>
      <c r="H587" s="114"/>
      <c r="I587" s="118"/>
      <c r="J587" s="114"/>
    </row>
    <row r="588" spans="1:10" x14ac:dyDescent="0.25">
      <c r="A588" s="116">
        <v>40338</v>
      </c>
      <c r="B588" s="118"/>
      <c r="C588" s="118"/>
      <c r="D588" s="136">
        <v>-3174.6</v>
      </c>
      <c r="E588" s="110">
        <f t="shared" si="10"/>
        <v>13302.999999999998</v>
      </c>
      <c r="F588" s="114" t="s">
        <v>134</v>
      </c>
      <c r="G588" s="108" t="s">
        <v>355</v>
      </c>
      <c r="H588" s="114"/>
      <c r="I588" s="118"/>
      <c r="J588" s="114"/>
    </row>
    <row r="589" spans="1:10" x14ac:dyDescent="0.25">
      <c r="A589" s="116">
        <v>40338</v>
      </c>
      <c r="B589" s="118"/>
      <c r="C589" s="118"/>
      <c r="D589" s="136">
        <v>-15.5</v>
      </c>
      <c r="E589" s="110">
        <f t="shared" si="10"/>
        <v>13287.499999999998</v>
      </c>
      <c r="F589" s="114" t="s">
        <v>129</v>
      </c>
      <c r="G589" s="108" t="s">
        <v>335</v>
      </c>
      <c r="H589" s="114"/>
      <c r="I589" s="118"/>
      <c r="J589" s="114"/>
    </row>
    <row r="590" spans="1:10" x14ac:dyDescent="0.25">
      <c r="A590" s="116">
        <v>40340</v>
      </c>
      <c r="B590" s="118"/>
      <c r="C590" s="118"/>
      <c r="D590" s="138">
        <v>112.58</v>
      </c>
      <c r="E590" s="110">
        <f t="shared" si="10"/>
        <v>13400.079999999998</v>
      </c>
      <c r="F590" s="114" t="s">
        <v>130</v>
      </c>
      <c r="G590" s="108" t="s">
        <v>354</v>
      </c>
      <c r="H590" s="114"/>
      <c r="I590" s="118"/>
      <c r="J590" s="114"/>
    </row>
    <row r="591" spans="1:10" x14ac:dyDescent="0.25">
      <c r="A591" s="116">
        <v>40347</v>
      </c>
      <c r="B591" s="118"/>
      <c r="C591" s="118"/>
      <c r="D591" s="138">
        <v>65</v>
      </c>
      <c r="E591" s="110">
        <f t="shared" si="10"/>
        <v>13465.079999999998</v>
      </c>
      <c r="F591" s="114" t="s">
        <v>130</v>
      </c>
      <c r="G591" s="108" t="s">
        <v>354</v>
      </c>
      <c r="H591" s="114"/>
      <c r="I591" s="118"/>
      <c r="J591" s="114"/>
    </row>
    <row r="592" spans="1:10" x14ac:dyDescent="0.25">
      <c r="A592" s="116">
        <v>40353</v>
      </c>
      <c r="B592" s="118"/>
      <c r="C592" s="118"/>
      <c r="D592" s="136">
        <v>-1.25</v>
      </c>
      <c r="E592" s="110">
        <f t="shared" si="10"/>
        <v>13463.829999999998</v>
      </c>
      <c r="F592" s="114" t="s">
        <v>129</v>
      </c>
      <c r="G592" s="108" t="s">
        <v>342</v>
      </c>
      <c r="H592" s="114"/>
      <c r="I592" s="118"/>
      <c r="J592" s="114"/>
    </row>
    <row r="593" spans="1:10" x14ac:dyDescent="0.25">
      <c r="A593" s="116">
        <v>40359</v>
      </c>
      <c r="B593" s="118"/>
      <c r="C593" s="118"/>
      <c r="D593" s="138">
        <v>10</v>
      </c>
      <c r="E593" s="110">
        <f t="shared" si="10"/>
        <v>13473.829999999998</v>
      </c>
      <c r="F593" s="114" t="s">
        <v>130</v>
      </c>
      <c r="G593" s="108" t="s">
        <v>315</v>
      </c>
      <c r="H593" s="114"/>
      <c r="I593" s="118"/>
      <c r="J593" s="114"/>
    </row>
    <row r="594" spans="1:10" x14ac:dyDescent="0.25">
      <c r="A594" s="116">
        <v>40360</v>
      </c>
      <c r="B594" s="118"/>
      <c r="C594" s="118"/>
      <c r="D594" s="138">
        <v>10</v>
      </c>
      <c r="E594" s="110">
        <f t="shared" si="10"/>
        <v>13483.829999999998</v>
      </c>
      <c r="F594" s="114" t="s">
        <v>130</v>
      </c>
      <c r="G594" s="108" t="s">
        <v>325</v>
      </c>
      <c r="H594" s="114"/>
      <c r="I594" s="118"/>
      <c r="J594" s="114"/>
    </row>
    <row r="595" spans="1:10" x14ac:dyDescent="0.25">
      <c r="A595" s="116">
        <v>40365</v>
      </c>
      <c r="B595" s="118"/>
      <c r="C595" s="118"/>
      <c r="D595" s="138">
        <v>20</v>
      </c>
      <c r="E595" s="110">
        <f>E594+D595</f>
        <v>13503.829999999998</v>
      </c>
      <c r="F595" s="114" t="s">
        <v>130</v>
      </c>
      <c r="G595" s="108" t="s">
        <v>330</v>
      </c>
      <c r="H595" s="114"/>
      <c r="I595" s="118"/>
      <c r="J595" s="114"/>
    </row>
    <row r="596" spans="1:10" x14ac:dyDescent="0.25">
      <c r="A596" s="116">
        <v>40371</v>
      </c>
      <c r="B596" s="118"/>
      <c r="C596" s="118"/>
      <c r="D596" s="136">
        <v>-3030.3</v>
      </c>
      <c r="E596" s="110">
        <f>E595+D596</f>
        <v>10473.529999999999</v>
      </c>
      <c r="F596" s="114" t="s">
        <v>136</v>
      </c>
      <c r="G596" s="108" t="s">
        <v>233</v>
      </c>
      <c r="H596" s="114"/>
      <c r="I596" s="118"/>
      <c r="J596" s="114"/>
    </row>
    <row r="597" spans="1:10" x14ac:dyDescent="0.25">
      <c r="A597" s="116">
        <v>40371</v>
      </c>
      <c r="B597" s="118"/>
      <c r="C597" s="118"/>
      <c r="D597" s="136">
        <v>-15.5</v>
      </c>
      <c r="E597" s="110">
        <f>E596+D597</f>
        <v>10458.029999999999</v>
      </c>
      <c r="F597" s="114" t="s">
        <v>129</v>
      </c>
      <c r="G597" s="108" t="s">
        <v>335</v>
      </c>
      <c r="H597" s="114"/>
      <c r="I597" s="118"/>
      <c r="J597" s="114"/>
    </row>
    <row r="598" spans="1:10" x14ac:dyDescent="0.25">
      <c r="A598" s="116">
        <v>40378</v>
      </c>
      <c r="B598" s="118"/>
      <c r="C598" s="118"/>
      <c r="D598" s="138">
        <v>500</v>
      </c>
      <c r="E598" s="110">
        <f>E597+D598</f>
        <v>10958.029999999999</v>
      </c>
      <c r="F598" s="114" t="s">
        <v>130</v>
      </c>
      <c r="G598" s="108" t="s">
        <v>292</v>
      </c>
      <c r="H598" s="114"/>
      <c r="I598" s="118"/>
      <c r="J598" s="114"/>
    </row>
    <row r="599" spans="1:10" x14ac:dyDescent="0.25">
      <c r="A599" s="116">
        <v>40379</v>
      </c>
      <c r="B599" s="118"/>
      <c r="C599" s="118"/>
      <c r="D599" s="138">
        <v>8.1</v>
      </c>
      <c r="E599" s="110">
        <f>E598+D599</f>
        <v>10966.13</v>
      </c>
      <c r="F599" s="114" t="s">
        <v>130</v>
      </c>
      <c r="G599" s="108" t="s">
        <v>354</v>
      </c>
      <c r="H599" s="114"/>
      <c r="I599" s="118"/>
      <c r="J599" s="114"/>
    </row>
    <row r="600" spans="1:10" x14ac:dyDescent="0.25">
      <c r="A600" s="116">
        <v>40385</v>
      </c>
      <c r="B600" s="118"/>
      <c r="C600" s="118"/>
      <c r="D600" s="138">
        <v>50</v>
      </c>
      <c r="E600" s="110">
        <f t="shared" ref="E600:E663" si="11">E599+D600</f>
        <v>11016.13</v>
      </c>
      <c r="F600" s="114" t="s">
        <v>130</v>
      </c>
      <c r="G600" s="108" t="s">
        <v>81</v>
      </c>
      <c r="H600" s="114"/>
      <c r="I600" s="118"/>
      <c r="J600" s="114"/>
    </row>
    <row r="601" spans="1:10" x14ac:dyDescent="0.25">
      <c r="A601" s="116">
        <v>40385</v>
      </c>
      <c r="B601" s="118"/>
      <c r="C601" s="118"/>
      <c r="D601" s="136">
        <v>-1.25</v>
      </c>
      <c r="E601" s="110">
        <f t="shared" si="11"/>
        <v>11014.88</v>
      </c>
      <c r="F601" s="114" t="s">
        <v>129</v>
      </c>
      <c r="G601" s="108" t="s">
        <v>342</v>
      </c>
      <c r="H601" s="114"/>
      <c r="I601" s="118"/>
      <c r="J601" s="114"/>
    </row>
    <row r="602" spans="1:10" x14ac:dyDescent="0.25">
      <c r="A602" s="116">
        <v>40385</v>
      </c>
      <c r="B602" s="118"/>
      <c r="C602" s="118"/>
      <c r="D602" s="138">
        <v>1244</v>
      </c>
      <c r="E602" s="110">
        <f t="shared" si="11"/>
        <v>12258.88</v>
      </c>
      <c r="F602" s="114" t="s">
        <v>130</v>
      </c>
      <c r="G602" s="108" t="s">
        <v>356</v>
      </c>
      <c r="H602" s="114"/>
      <c r="I602" s="118"/>
      <c r="J602" s="114"/>
    </row>
    <row r="603" spans="1:10" x14ac:dyDescent="0.25">
      <c r="A603" s="116">
        <v>40386</v>
      </c>
      <c r="B603" s="118"/>
      <c r="C603" s="118"/>
      <c r="D603" s="138">
        <v>3</v>
      </c>
      <c r="E603" s="110">
        <f t="shared" si="11"/>
        <v>12261.88</v>
      </c>
      <c r="F603" s="114" t="s">
        <v>130</v>
      </c>
      <c r="G603" s="108" t="s">
        <v>354</v>
      </c>
      <c r="H603" s="114"/>
      <c r="I603" s="118"/>
      <c r="J603" s="114"/>
    </row>
    <row r="604" spans="1:10" x14ac:dyDescent="0.25">
      <c r="A604" s="116">
        <v>40392</v>
      </c>
      <c r="B604" s="118"/>
      <c r="C604" s="118"/>
      <c r="D604" s="138">
        <v>10</v>
      </c>
      <c r="E604" s="110">
        <f t="shared" si="11"/>
        <v>12271.88</v>
      </c>
      <c r="F604" s="114" t="s">
        <v>130</v>
      </c>
      <c r="G604" s="108" t="s">
        <v>315</v>
      </c>
      <c r="H604" s="114"/>
      <c r="I604" s="118"/>
      <c r="J604" s="114"/>
    </row>
    <row r="605" spans="1:10" x14ac:dyDescent="0.25">
      <c r="A605" s="116">
        <v>40392</v>
      </c>
      <c r="B605" s="118"/>
      <c r="C605" s="118"/>
      <c r="D605" s="138">
        <v>10</v>
      </c>
      <c r="E605" s="110">
        <f t="shared" si="11"/>
        <v>12281.88</v>
      </c>
      <c r="F605" s="114" t="s">
        <v>130</v>
      </c>
      <c r="G605" s="108" t="s">
        <v>325</v>
      </c>
      <c r="H605" s="114"/>
      <c r="I605" s="118"/>
      <c r="J605" s="114"/>
    </row>
    <row r="606" spans="1:10" x14ac:dyDescent="0.25">
      <c r="A606" s="116">
        <v>40407</v>
      </c>
      <c r="B606" s="118"/>
      <c r="C606" s="118"/>
      <c r="D606" s="137">
        <v>25</v>
      </c>
      <c r="E606" s="110">
        <f t="shared" si="11"/>
        <v>12306.88</v>
      </c>
      <c r="F606" s="103" t="s">
        <v>130</v>
      </c>
      <c r="G606" s="108" t="s">
        <v>357</v>
      </c>
      <c r="H606" s="114"/>
      <c r="I606" s="118"/>
      <c r="J606" s="114"/>
    </row>
    <row r="607" spans="1:10" x14ac:dyDescent="0.25">
      <c r="A607" s="105">
        <v>40408</v>
      </c>
      <c r="D607" s="129">
        <v>20</v>
      </c>
      <c r="E607" s="110">
        <f t="shared" si="11"/>
        <v>12326.88</v>
      </c>
      <c r="F607" s="103" t="s">
        <v>130</v>
      </c>
      <c r="G607" s="108" t="s">
        <v>110</v>
      </c>
      <c r="H607" s="114"/>
      <c r="I607" s="118"/>
      <c r="J607" s="114"/>
    </row>
    <row r="608" spans="1:10" x14ac:dyDescent="0.25">
      <c r="A608" s="116">
        <v>40416</v>
      </c>
      <c r="B608" s="118"/>
      <c r="C608" s="118"/>
      <c r="D608" s="136">
        <v>-1.25</v>
      </c>
      <c r="E608" s="110">
        <f t="shared" si="11"/>
        <v>12325.63</v>
      </c>
      <c r="F608" s="114" t="s">
        <v>129</v>
      </c>
      <c r="G608" s="108" t="s">
        <v>342</v>
      </c>
      <c r="H608" s="114"/>
      <c r="I608" s="118"/>
      <c r="J608" s="114"/>
    </row>
    <row r="609" spans="1:10" x14ac:dyDescent="0.25">
      <c r="A609" s="116">
        <v>40421</v>
      </c>
      <c r="B609" s="118"/>
      <c r="C609" s="118"/>
      <c r="D609" s="138">
        <v>10</v>
      </c>
      <c r="E609" s="110">
        <f t="shared" si="11"/>
        <v>12335.63</v>
      </c>
      <c r="F609" s="114" t="s">
        <v>130</v>
      </c>
      <c r="G609" s="108" t="s">
        <v>315</v>
      </c>
      <c r="H609" s="114"/>
      <c r="I609" s="118"/>
      <c r="J609" s="114"/>
    </row>
    <row r="610" spans="1:10" x14ac:dyDescent="0.25">
      <c r="A610" s="116">
        <v>40422</v>
      </c>
      <c r="B610" s="118"/>
      <c r="C610" s="118"/>
      <c r="D610" s="138">
        <v>10</v>
      </c>
      <c r="E610" s="110">
        <f t="shared" si="11"/>
        <v>12345.63</v>
      </c>
      <c r="F610" s="114" t="s">
        <v>130</v>
      </c>
      <c r="G610" s="108" t="s">
        <v>325</v>
      </c>
      <c r="H610" s="114"/>
      <c r="I610" s="118"/>
      <c r="J610" s="114"/>
    </row>
    <row r="611" spans="1:10" x14ac:dyDescent="0.25">
      <c r="A611" s="116">
        <v>40423</v>
      </c>
      <c r="B611" s="118"/>
      <c r="C611" s="118"/>
      <c r="D611" s="138">
        <v>50</v>
      </c>
      <c r="E611" s="110">
        <f t="shared" si="11"/>
        <v>12395.63</v>
      </c>
      <c r="F611" s="114" t="s">
        <v>130</v>
      </c>
      <c r="G611" s="108" t="s">
        <v>358</v>
      </c>
      <c r="H611" s="114"/>
      <c r="I611" s="118"/>
      <c r="J611" s="114"/>
    </row>
    <row r="612" spans="1:10" x14ac:dyDescent="0.25">
      <c r="A612" s="116">
        <v>40424</v>
      </c>
      <c r="B612" s="118"/>
      <c r="C612" s="118"/>
      <c r="D612" s="138">
        <v>250</v>
      </c>
      <c r="E612" s="110">
        <f t="shared" si="11"/>
        <v>12645.63</v>
      </c>
      <c r="F612" s="114" t="s">
        <v>130</v>
      </c>
      <c r="G612" s="108" t="s">
        <v>359</v>
      </c>
      <c r="H612" s="114"/>
      <c r="I612" s="118"/>
      <c r="J612" s="114"/>
    </row>
    <row r="613" spans="1:10" x14ac:dyDescent="0.25">
      <c r="A613" s="116">
        <v>40430</v>
      </c>
      <c r="B613" s="118"/>
      <c r="C613" s="118"/>
      <c r="D613" s="138">
        <v>2000</v>
      </c>
      <c r="E613" s="110">
        <f t="shared" si="11"/>
        <v>14645.63</v>
      </c>
      <c r="F613" s="114" t="s">
        <v>130</v>
      </c>
      <c r="G613" s="108" t="s">
        <v>311</v>
      </c>
      <c r="H613" s="114"/>
      <c r="I613" s="118"/>
      <c r="J613" s="114"/>
    </row>
    <row r="614" spans="1:10" x14ac:dyDescent="0.25">
      <c r="A614" s="116">
        <v>40434</v>
      </c>
      <c r="B614" s="118"/>
      <c r="C614" s="118"/>
      <c r="D614" s="138">
        <v>50</v>
      </c>
      <c r="E614" s="110">
        <f t="shared" si="11"/>
        <v>14695.63</v>
      </c>
      <c r="F614" s="114" t="s">
        <v>130</v>
      </c>
      <c r="G614" s="108" t="s">
        <v>360</v>
      </c>
      <c r="H614" s="114"/>
      <c r="I614" s="118"/>
      <c r="J614" s="114"/>
    </row>
    <row r="615" spans="1:10" x14ac:dyDescent="0.25">
      <c r="A615" s="116">
        <v>40445</v>
      </c>
      <c r="B615" s="118"/>
      <c r="C615" s="118"/>
      <c r="D615" s="138">
        <v>50</v>
      </c>
      <c r="E615" s="110">
        <f t="shared" si="11"/>
        <v>14745.63</v>
      </c>
      <c r="F615" s="114" t="s">
        <v>130</v>
      </c>
      <c r="G615" s="108" t="s">
        <v>361</v>
      </c>
      <c r="H615" s="114"/>
      <c r="I615" s="118"/>
      <c r="J615" s="114"/>
    </row>
    <row r="616" spans="1:10" x14ac:dyDescent="0.25">
      <c r="A616" s="116">
        <v>40445</v>
      </c>
      <c r="B616" s="118"/>
      <c r="C616" s="118"/>
      <c r="D616" s="138">
        <v>20</v>
      </c>
      <c r="E616" s="110">
        <f t="shared" si="11"/>
        <v>14765.63</v>
      </c>
      <c r="F616" s="114" t="s">
        <v>130</v>
      </c>
      <c r="G616" s="108" t="s">
        <v>362</v>
      </c>
      <c r="H616" s="114"/>
      <c r="I616" s="118"/>
      <c r="J616" s="114"/>
    </row>
    <row r="617" spans="1:10" x14ac:dyDescent="0.25">
      <c r="A617" s="116">
        <v>40445</v>
      </c>
      <c r="B617" s="118"/>
      <c r="C617" s="118"/>
      <c r="D617" s="136">
        <v>-1.25</v>
      </c>
      <c r="E617" s="110">
        <f t="shared" si="11"/>
        <v>14764.38</v>
      </c>
      <c r="F617" s="114" t="s">
        <v>129</v>
      </c>
      <c r="G617" s="108" t="s">
        <v>342</v>
      </c>
      <c r="H617" s="114"/>
      <c r="I617" s="118"/>
      <c r="J617" s="114"/>
    </row>
    <row r="618" spans="1:10" x14ac:dyDescent="0.25">
      <c r="A618" s="116">
        <v>40451</v>
      </c>
      <c r="B618" s="118"/>
      <c r="C618" s="118"/>
      <c r="D618" s="138">
        <v>10</v>
      </c>
      <c r="E618" s="110">
        <f t="shared" si="11"/>
        <v>14774.38</v>
      </c>
      <c r="F618" s="114" t="s">
        <v>130</v>
      </c>
      <c r="G618" s="108" t="s">
        <v>315</v>
      </c>
      <c r="H618" s="114"/>
      <c r="I618" s="118"/>
      <c r="J618" s="114"/>
    </row>
    <row r="619" spans="1:10" x14ac:dyDescent="0.25">
      <c r="A619" s="116">
        <v>40452</v>
      </c>
      <c r="B619" s="118"/>
      <c r="C619" s="118"/>
      <c r="D619" s="138">
        <v>10</v>
      </c>
      <c r="E619" s="110">
        <f t="shared" si="11"/>
        <v>14784.38</v>
      </c>
      <c r="F619" s="114" t="s">
        <v>130</v>
      </c>
      <c r="G619" s="108" t="s">
        <v>325</v>
      </c>
      <c r="H619" s="114"/>
      <c r="I619" s="118"/>
      <c r="J619" s="114"/>
    </row>
    <row r="620" spans="1:10" x14ac:dyDescent="0.25">
      <c r="A620" s="116">
        <v>40464</v>
      </c>
      <c r="B620" s="118"/>
      <c r="C620" s="118"/>
      <c r="D620" s="138">
        <v>1500.34</v>
      </c>
      <c r="E620" s="110">
        <f t="shared" si="11"/>
        <v>16284.72</v>
      </c>
      <c r="F620" s="114" t="s">
        <v>130</v>
      </c>
      <c r="G620" s="108" t="s">
        <v>363</v>
      </c>
      <c r="H620" s="114"/>
      <c r="I620" s="118"/>
      <c r="J620" s="114"/>
    </row>
    <row r="621" spans="1:10" x14ac:dyDescent="0.25">
      <c r="A621" s="116">
        <v>40468</v>
      </c>
      <c r="B621" s="118"/>
      <c r="C621" s="118"/>
      <c r="D621" s="136">
        <v>-50</v>
      </c>
      <c r="E621" s="110">
        <f t="shared" si="11"/>
        <v>16234.72</v>
      </c>
      <c r="F621" s="114" t="s">
        <v>129</v>
      </c>
      <c r="G621" s="108" t="s">
        <v>366</v>
      </c>
      <c r="H621" s="114"/>
      <c r="I621" s="118"/>
      <c r="J621" s="114"/>
    </row>
    <row r="622" spans="1:10" x14ac:dyDescent="0.25">
      <c r="A622" s="116">
        <v>40468</v>
      </c>
      <c r="B622" s="118"/>
      <c r="C622" s="118"/>
      <c r="D622" s="138">
        <v>50</v>
      </c>
      <c r="E622" s="110">
        <f t="shared" si="11"/>
        <v>16284.72</v>
      </c>
      <c r="F622" s="114" t="s">
        <v>129</v>
      </c>
      <c r="G622" s="108" t="s">
        <v>367</v>
      </c>
      <c r="H622" s="114"/>
      <c r="I622" s="118"/>
      <c r="J622" s="114"/>
    </row>
    <row r="623" spans="1:10" x14ac:dyDescent="0.25">
      <c r="A623" s="116">
        <v>40474</v>
      </c>
      <c r="B623" s="118"/>
      <c r="C623" s="118"/>
      <c r="D623" s="138">
        <v>20</v>
      </c>
      <c r="E623" s="110">
        <f t="shared" si="11"/>
        <v>16304.72</v>
      </c>
      <c r="F623" s="114" t="s">
        <v>130</v>
      </c>
      <c r="G623" s="108" t="s">
        <v>110</v>
      </c>
      <c r="H623" s="114"/>
      <c r="I623" s="118"/>
      <c r="J623" s="114"/>
    </row>
    <row r="624" spans="1:10" x14ac:dyDescent="0.25">
      <c r="A624" s="116">
        <v>40477</v>
      </c>
      <c r="B624" s="118"/>
      <c r="C624" s="118"/>
      <c r="D624" s="139">
        <v>-1.25</v>
      </c>
      <c r="E624" s="110">
        <f t="shared" si="11"/>
        <v>16303.47</v>
      </c>
      <c r="F624" s="114" t="s">
        <v>129</v>
      </c>
      <c r="G624" s="108" t="s">
        <v>342</v>
      </c>
      <c r="H624" s="114"/>
      <c r="I624" s="118"/>
      <c r="J624" s="114"/>
    </row>
    <row r="625" spans="1:10" x14ac:dyDescent="0.25">
      <c r="A625" s="116">
        <v>40479</v>
      </c>
      <c r="B625" s="118"/>
      <c r="C625" s="118"/>
      <c r="D625" s="138">
        <v>20.190000000000001</v>
      </c>
      <c r="E625" s="110">
        <f t="shared" si="11"/>
        <v>16323.66</v>
      </c>
      <c r="F625" s="114" t="s">
        <v>130</v>
      </c>
      <c r="G625" s="108" t="s">
        <v>354</v>
      </c>
      <c r="H625" s="114"/>
      <c r="I625" s="118"/>
      <c r="J625" s="114"/>
    </row>
    <row r="626" spans="1:10" x14ac:dyDescent="0.25">
      <c r="A626" s="116">
        <v>40479</v>
      </c>
      <c r="B626" s="118"/>
      <c r="C626" s="118"/>
      <c r="D626" s="138">
        <v>24.58</v>
      </c>
      <c r="E626" s="110">
        <f t="shared" si="11"/>
        <v>16348.24</v>
      </c>
      <c r="F626" s="114" t="s">
        <v>130</v>
      </c>
      <c r="G626" s="108" t="s">
        <v>354</v>
      </c>
      <c r="H626" s="114"/>
      <c r="I626" s="118"/>
      <c r="J626" s="114"/>
    </row>
    <row r="627" spans="1:10" x14ac:dyDescent="0.25">
      <c r="A627" s="116">
        <v>40483</v>
      </c>
      <c r="B627" s="118"/>
      <c r="C627" s="118"/>
      <c r="D627" s="138">
        <v>10</v>
      </c>
      <c r="E627" s="110">
        <f t="shared" si="11"/>
        <v>16358.24</v>
      </c>
      <c r="F627" s="114" t="s">
        <v>130</v>
      </c>
      <c r="G627" s="108" t="s">
        <v>315</v>
      </c>
      <c r="H627" s="114"/>
      <c r="I627" s="118"/>
      <c r="J627" s="114"/>
    </row>
    <row r="628" spans="1:10" x14ac:dyDescent="0.25">
      <c r="A628" s="116">
        <v>40483</v>
      </c>
      <c r="B628" s="118"/>
      <c r="C628" s="118"/>
      <c r="D628" s="138">
        <v>10</v>
      </c>
      <c r="E628" s="110">
        <f t="shared" si="11"/>
        <v>16368.24</v>
      </c>
      <c r="F628" s="114" t="s">
        <v>130</v>
      </c>
      <c r="G628" s="108" t="s">
        <v>325</v>
      </c>
      <c r="H628" s="114"/>
      <c r="I628" s="118"/>
      <c r="J628" s="114"/>
    </row>
    <row r="629" spans="1:10" x14ac:dyDescent="0.25">
      <c r="A629" s="116">
        <v>40483</v>
      </c>
      <c r="B629" s="118"/>
      <c r="C629" s="118"/>
      <c r="D629" s="139">
        <v>-919.54</v>
      </c>
      <c r="E629" s="110">
        <f t="shared" si="11"/>
        <v>15448.7</v>
      </c>
      <c r="F629" s="114" t="s">
        <v>136</v>
      </c>
      <c r="G629" s="108" t="s">
        <v>233</v>
      </c>
      <c r="H629" s="114"/>
      <c r="I629" s="118"/>
      <c r="J629" s="114"/>
    </row>
    <row r="630" spans="1:10" x14ac:dyDescent="0.25">
      <c r="A630" s="116">
        <v>40483</v>
      </c>
      <c r="B630" s="118"/>
      <c r="C630" s="118"/>
      <c r="D630" s="139">
        <v>-15.5</v>
      </c>
      <c r="E630" s="110">
        <f t="shared" si="11"/>
        <v>15433.2</v>
      </c>
      <c r="F630" s="114" t="s">
        <v>129</v>
      </c>
      <c r="G630" s="108" t="s">
        <v>335</v>
      </c>
      <c r="H630" s="114"/>
      <c r="I630" s="118"/>
      <c r="J630" s="114"/>
    </row>
    <row r="631" spans="1:10" x14ac:dyDescent="0.25">
      <c r="A631" s="116">
        <v>40484</v>
      </c>
      <c r="B631" s="118"/>
      <c r="C631" s="118"/>
      <c r="D631" s="139">
        <v>-5.95</v>
      </c>
      <c r="E631" s="110">
        <f t="shared" si="11"/>
        <v>15427.25</v>
      </c>
      <c r="F631" s="114" t="s">
        <v>129</v>
      </c>
      <c r="G631" s="108" t="s">
        <v>23</v>
      </c>
      <c r="H631" s="114"/>
      <c r="I631" s="118"/>
      <c r="J631" s="114"/>
    </row>
    <row r="632" spans="1:10" x14ac:dyDescent="0.25">
      <c r="A632" s="116">
        <v>40486</v>
      </c>
      <c r="B632" s="118"/>
      <c r="C632" s="118"/>
      <c r="D632" s="139">
        <v>-66.52</v>
      </c>
      <c r="E632" s="110">
        <f t="shared" si="11"/>
        <v>15360.73</v>
      </c>
      <c r="F632" s="114" t="s">
        <v>129</v>
      </c>
      <c r="G632" s="108" t="s">
        <v>368</v>
      </c>
      <c r="H632" s="114"/>
      <c r="I632" s="118"/>
      <c r="J632" s="114"/>
    </row>
    <row r="633" spans="1:10" x14ac:dyDescent="0.25">
      <c r="A633" s="116">
        <v>40491</v>
      </c>
      <c r="B633" s="118"/>
      <c r="C633" s="118"/>
      <c r="D633" s="137">
        <v>50</v>
      </c>
      <c r="E633" s="110">
        <f t="shared" si="11"/>
        <v>15410.73</v>
      </c>
      <c r="F633" s="114" t="s">
        <v>130</v>
      </c>
      <c r="G633" s="108" t="s">
        <v>85</v>
      </c>
      <c r="H633" s="114"/>
      <c r="I633" s="118"/>
      <c r="J633" s="114"/>
    </row>
    <row r="634" spans="1:10" x14ac:dyDescent="0.25">
      <c r="A634" s="116">
        <v>40491</v>
      </c>
      <c r="B634" s="118"/>
      <c r="C634" s="118"/>
      <c r="D634" s="137">
        <v>256.60000000000002</v>
      </c>
      <c r="E634" s="110">
        <f t="shared" si="11"/>
        <v>15667.33</v>
      </c>
      <c r="F634" s="114" t="s">
        <v>130</v>
      </c>
      <c r="G634" s="108" t="s">
        <v>369</v>
      </c>
      <c r="H634" s="114"/>
      <c r="I634" s="118"/>
      <c r="J634" s="114"/>
    </row>
    <row r="635" spans="1:10" x14ac:dyDescent="0.25">
      <c r="A635" s="116">
        <v>40491</v>
      </c>
      <c r="B635" s="118"/>
      <c r="C635" s="118"/>
      <c r="D635" s="137">
        <v>10</v>
      </c>
      <c r="E635" s="110">
        <f t="shared" si="11"/>
        <v>15677.33</v>
      </c>
      <c r="F635" s="114" t="s">
        <v>130</v>
      </c>
      <c r="G635" s="108" t="s">
        <v>70</v>
      </c>
      <c r="H635" s="114"/>
      <c r="I635" s="118"/>
      <c r="J635" s="114"/>
    </row>
    <row r="636" spans="1:10" x14ac:dyDescent="0.25">
      <c r="A636" s="116">
        <v>40507</v>
      </c>
      <c r="B636" s="118"/>
      <c r="C636" s="118"/>
      <c r="D636" s="137">
        <v>250</v>
      </c>
      <c r="E636" s="110">
        <f t="shared" si="11"/>
        <v>15927.33</v>
      </c>
      <c r="F636" s="114" t="s">
        <v>130</v>
      </c>
      <c r="G636" s="108" t="s">
        <v>360</v>
      </c>
      <c r="H636" s="114"/>
      <c r="I636" s="118"/>
      <c r="J636" s="114"/>
    </row>
    <row r="637" spans="1:10" x14ac:dyDescent="0.25">
      <c r="A637" s="116">
        <v>40507</v>
      </c>
      <c r="B637" s="118"/>
      <c r="C637" s="118"/>
      <c r="D637" s="137">
        <v>200</v>
      </c>
      <c r="E637" s="110">
        <f t="shared" si="11"/>
        <v>16127.33</v>
      </c>
      <c r="F637" s="114" t="s">
        <v>130</v>
      </c>
      <c r="G637" s="108" t="s">
        <v>339</v>
      </c>
      <c r="H637" s="114"/>
      <c r="I637" s="118"/>
      <c r="J637" s="114"/>
    </row>
    <row r="638" spans="1:10" x14ac:dyDescent="0.25">
      <c r="A638" s="116">
        <v>40507</v>
      </c>
      <c r="B638" s="118"/>
      <c r="C638" s="118"/>
      <c r="D638" s="138">
        <v>20</v>
      </c>
      <c r="E638" s="110">
        <f t="shared" si="11"/>
        <v>16147.33</v>
      </c>
      <c r="F638" s="114" t="s">
        <v>130</v>
      </c>
      <c r="G638" s="108" t="s">
        <v>110</v>
      </c>
      <c r="H638" s="114"/>
      <c r="I638" s="118"/>
      <c r="J638" s="114"/>
    </row>
    <row r="639" spans="1:10" x14ac:dyDescent="0.25">
      <c r="A639" s="116">
        <v>40508</v>
      </c>
      <c r="B639" s="118"/>
      <c r="C639" s="118"/>
      <c r="D639" s="139">
        <v>-1.25</v>
      </c>
      <c r="E639" s="110">
        <f t="shared" si="11"/>
        <v>16146.08</v>
      </c>
      <c r="F639" s="114" t="s">
        <v>129</v>
      </c>
      <c r="G639" s="108" t="s">
        <v>342</v>
      </c>
      <c r="H639" s="114"/>
      <c r="I639" s="118"/>
      <c r="J639" s="114"/>
    </row>
    <row r="640" spans="1:10" x14ac:dyDescent="0.25">
      <c r="A640" s="116">
        <v>40512</v>
      </c>
      <c r="B640" s="118"/>
      <c r="C640" s="118"/>
      <c r="D640" s="140">
        <v>10</v>
      </c>
      <c r="E640" s="110">
        <f t="shared" si="11"/>
        <v>16156.08</v>
      </c>
      <c r="F640" s="114" t="s">
        <v>130</v>
      </c>
      <c r="G640" s="108" t="s">
        <v>315</v>
      </c>
      <c r="H640" s="114"/>
      <c r="I640" s="118"/>
      <c r="J640" s="114"/>
    </row>
    <row r="641" spans="1:10" x14ac:dyDescent="0.25">
      <c r="A641" s="116">
        <v>40513</v>
      </c>
      <c r="B641" s="118"/>
      <c r="C641" s="118"/>
      <c r="D641" s="140">
        <v>10</v>
      </c>
      <c r="E641" s="110">
        <f t="shared" si="11"/>
        <v>16166.08</v>
      </c>
      <c r="F641" s="114" t="s">
        <v>130</v>
      </c>
      <c r="G641" s="108" t="s">
        <v>325</v>
      </c>
      <c r="H641" s="114"/>
      <c r="I641" s="118"/>
      <c r="J641" s="114"/>
    </row>
    <row r="642" spans="1:10" x14ac:dyDescent="0.25">
      <c r="A642" s="116">
        <v>40402</v>
      </c>
      <c r="B642" s="118"/>
      <c r="C642" s="118"/>
      <c r="D642" s="140">
        <v>30</v>
      </c>
      <c r="E642" s="110">
        <f t="shared" si="11"/>
        <v>16196.08</v>
      </c>
      <c r="F642" s="114" t="s">
        <v>130</v>
      </c>
      <c r="G642" s="108" t="s">
        <v>344</v>
      </c>
      <c r="H642" s="114"/>
      <c r="I642" s="118"/>
      <c r="J642" s="114"/>
    </row>
    <row r="643" spans="1:10" x14ac:dyDescent="0.25">
      <c r="A643" s="116">
        <v>40402</v>
      </c>
      <c r="B643" s="118"/>
      <c r="C643" s="118"/>
      <c r="D643" s="139">
        <v>-188.88</v>
      </c>
      <c r="E643" s="110">
        <f t="shared" si="11"/>
        <v>16007.2</v>
      </c>
      <c r="F643" s="114" t="s">
        <v>191</v>
      </c>
      <c r="G643" s="108" t="s">
        <v>370</v>
      </c>
      <c r="H643" s="114"/>
      <c r="I643" s="118"/>
      <c r="J643" s="114"/>
    </row>
    <row r="644" spans="1:10" x14ac:dyDescent="0.25">
      <c r="A644" s="116">
        <v>40433</v>
      </c>
      <c r="B644" s="118"/>
      <c r="C644" s="118"/>
      <c r="D644" s="139">
        <v>-381.1</v>
      </c>
      <c r="E644" s="110">
        <f t="shared" si="11"/>
        <v>15626.1</v>
      </c>
      <c r="F644" s="114" t="s">
        <v>191</v>
      </c>
      <c r="G644" s="108" t="s">
        <v>202</v>
      </c>
      <c r="H644" s="114"/>
      <c r="I644" s="118"/>
      <c r="J644" s="114"/>
    </row>
    <row r="645" spans="1:10" x14ac:dyDescent="0.25">
      <c r="A645" s="116" t="s">
        <v>371</v>
      </c>
      <c r="B645" s="118"/>
      <c r="C645" s="118"/>
      <c r="D645" s="139">
        <v>-1467.18</v>
      </c>
      <c r="E645" s="110">
        <f t="shared" si="11"/>
        <v>14158.92</v>
      </c>
      <c r="F645" s="114" t="s">
        <v>134</v>
      </c>
      <c r="G645" s="108" t="s">
        <v>372</v>
      </c>
      <c r="H645" s="114"/>
      <c r="I645" s="118"/>
      <c r="J645" s="114"/>
    </row>
    <row r="646" spans="1:10" x14ac:dyDescent="0.25">
      <c r="A646" s="116" t="s">
        <v>371</v>
      </c>
      <c r="B646" s="118"/>
      <c r="C646" s="118"/>
      <c r="D646" s="139">
        <v>-15.5</v>
      </c>
      <c r="E646" s="110">
        <f t="shared" si="11"/>
        <v>14143.42</v>
      </c>
      <c r="F646" s="114" t="s">
        <v>129</v>
      </c>
      <c r="G646" s="108" t="s">
        <v>335</v>
      </c>
      <c r="H646" s="114"/>
      <c r="I646" s="118"/>
      <c r="J646" s="114"/>
    </row>
    <row r="647" spans="1:10" x14ac:dyDescent="0.25">
      <c r="A647" s="116" t="s">
        <v>373</v>
      </c>
      <c r="B647" s="118"/>
      <c r="C647" s="118"/>
      <c r="D647" s="140">
        <v>35</v>
      </c>
      <c r="E647" s="110">
        <f t="shared" si="11"/>
        <v>14178.42</v>
      </c>
      <c r="F647" s="114" t="s">
        <v>130</v>
      </c>
      <c r="G647" s="108" t="s">
        <v>249</v>
      </c>
      <c r="H647" s="114"/>
      <c r="I647" s="118"/>
      <c r="J647" s="114"/>
    </row>
    <row r="648" spans="1:10" x14ac:dyDescent="0.25">
      <c r="A648" s="116" t="s">
        <v>374</v>
      </c>
      <c r="B648" s="118"/>
      <c r="C648" s="118"/>
      <c r="D648" s="140">
        <v>200</v>
      </c>
      <c r="E648" s="110">
        <f t="shared" si="11"/>
        <v>14378.42</v>
      </c>
      <c r="F648" s="114" t="s">
        <v>130</v>
      </c>
      <c r="G648" s="108" t="s">
        <v>321</v>
      </c>
      <c r="H648" s="114"/>
      <c r="I648" s="118"/>
      <c r="J648" s="114"/>
    </row>
    <row r="649" spans="1:10" x14ac:dyDescent="0.25">
      <c r="A649" s="116" t="s">
        <v>375</v>
      </c>
      <c r="B649" s="118"/>
      <c r="C649" s="118"/>
      <c r="D649" s="140">
        <v>50</v>
      </c>
      <c r="E649" s="110">
        <f t="shared" si="11"/>
        <v>14428.42</v>
      </c>
      <c r="F649" s="114" t="s">
        <v>130</v>
      </c>
      <c r="G649" s="108" t="s">
        <v>377</v>
      </c>
      <c r="H649" s="114"/>
      <c r="I649" s="118"/>
      <c r="J649" s="114"/>
    </row>
    <row r="650" spans="1:10" x14ac:dyDescent="0.25">
      <c r="A650" s="116" t="s">
        <v>375</v>
      </c>
      <c r="B650" s="118"/>
      <c r="C650" s="118"/>
      <c r="D650" s="140">
        <v>75</v>
      </c>
      <c r="E650" s="110">
        <f t="shared" si="11"/>
        <v>14503.42</v>
      </c>
      <c r="F650" s="114" t="s">
        <v>130</v>
      </c>
      <c r="G650" s="108" t="s">
        <v>376</v>
      </c>
      <c r="H650" s="114"/>
      <c r="I650" s="118"/>
      <c r="J650" s="114"/>
    </row>
    <row r="651" spans="1:10" x14ac:dyDescent="0.25">
      <c r="A651" s="116" t="s">
        <v>375</v>
      </c>
      <c r="B651" s="118"/>
      <c r="C651" s="118"/>
      <c r="D651" s="139">
        <v>-1.25</v>
      </c>
      <c r="E651" s="110">
        <f t="shared" si="11"/>
        <v>14502.17</v>
      </c>
      <c r="F651" s="114" t="s">
        <v>129</v>
      </c>
      <c r="G651" s="108" t="s">
        <v>342</v>
      </c>
      <c r="H651" s="114"/>
      <c r="I651" s="118"/>
      <c r="J651" s="114"/>
    </row>
    <row r="652" spans="1:10" x14ac:dyDescent="0.25">
      <c r="A652" s="116" t="s">
        <v>378</v>
      </c>
      <c r="B652" s="118"/>
      <c r="C652" s="118"/>
      <c r="D652" s="140">
        <v>2080</v>
      </c>
      <c r="E652" s="110">
        <f t="shared" si="11"/>
        <v>16582.169999999998</v>
      </c>
      <c r="F652" s="114" t="s">
        <v>130</v>
      </c>
      <c r="G652" s="108" t="s">
        <v>379</v>
      </c>
      <c r="H652" s="114"/>
      <c r="I652" s="118"/>
      <c r="J652" s="114"/>
    </row>
    <row r="653" spans="1:10" x14ac:dyDescent="0.25">
      <c r="A653" s="116" t="s">
        <v>378</v>
      </c>
      <c r="B653" s="118"/>
      <c r="C653" s="118"/>
      <c r="D653" s="140">
        <v>5680.57</v>
      </c>
      <c r="E653" s="110">
        <f t="shared" si="11"/>
        <v>22262.739999999998</v>
      </c>
      <c r="F653" s="114" t="s">
        <v>130</v>
      </c>
      <c r="G653" s="108" t="s">
        <v>379</v>
      </c>
      <c r="H653" s="114"/>
      <c r="I653" s="118"/>
      <c r="J653" s="114"/>
    </row>
    <row r="654" spans="1:10" x14ac:dyDescent="0.25">
      <c r="A654" s="116" t="s">
        <v>378</v>
      </c>
      <c r="B654" s="118"/>
      <c r="C654" s="118"/>
      <c r="D654" s="140">
        <v>550</v>
      </c>
      <c r="E654" s="110">
        <f t="shared" si="11"/>
        <v>22812.739999999998</v>
      </c>
      <c r="F654" s="114" t="s">
        <v>130</v>
      </c>
      <c r="G654" s="108" t="s">
        <v>380</v>
      </c>
      <c r="H654" s="114"/>
      <c r="I654" s="118"/>
      <c r="J654" s="114"/>
    </row>
    <row r="655" spans="1:10" x14ac:dyDescent="0.25">
      <c r="A655" s="116" t="s">
        <v>378</v>
      </c>
      <c r="B655" s="118"/>
      <c r="C655" s="118"/>
      <c r="D655" s="137">
        <v>2480</v>
      </c>
      <c r="E655" s="110">
        <f t="shared" si="11"/>
        <v>25292.739999999998</v>
      </c>
      <c r="F655" s="114" t="s">
        <v>130</v>
      </c>
      <c r="G655" s="108" t="s">
        <v>379</v>
      </c>
      <c r="H655" s="114"/>
      <c r="I655" s="118"/>
      <c r="J655" s="114"/>
    </row>
    <row r="656" spans="1:10" x14ac:dyDescent="0.25">
      <c r="A656" s="116" t="s">
        <v>378</v>
      </c>
      <c r="B656" s="118"/>
      <c r="C656" s="118"/>
      <c r="D656" s="137">
        <v>1790</v>
      </c>
      <c r="E656" s="110">
        <f t="shared" si="11"/>
        <v>27082.739999999998</v>
      </c>
      <c r="F656" s="114" t="s">
        <v>130</v>
      </c>
      <c r="G656" s="108" t="s">
        <v>379</v>
      </c>
      <c r="H656" s="114"/>
      <c r="I656" s="118"/>
      <c r="J656" s="114"/>
    </row>
    <row r="657" spans="1:10" x14ac:dyDescent="0.25">
      <c r="A657" s="116" t="s">
        <v>381</v>
      </c>
      <c r="B657" s="118"/>
      <c r="C657" s="118"/>
      <c r="D657" s="139">
        <v>-191.86</v>
      </c>
      <c r="E657" s="110">
        <f t="shared" si="11"/>
        <v>26890.879999999997</v>
      </c>
      <c r="F657" s="114" t="s">
        <v>191</v>
      </c>
      <c r="G657" s="108" t="s">
        <v>201</v>
      </c>
      <c r="H657" s="114"/>
      <c r="I657" s="118"/>
      <c r="J657" s="114"/>
    </row>
    <row r="658" spans="1:10" x14ac:dyDescent="0.25">
      <c r="A658" s="116" t="s">
        <v>381</v>
      </c>
      <c r="B658" s="118"/>
      <c r="C658" s="118"/>
      <c r="D658" s="139">
        <v>-191.86</v>
      </c>
      <c r="E658" s="110">
        <f t="shared" si="11"/>
        <v>26699.019999999997</v>
      </c>
      <c r="F658" s="114" t="s">
        <v>191</v>
      </c>
      <c r="G658" s="108" t="s">
        <v>201</v>
      </c>
      <c r="H658" s="114"/>
      <c r="I658" s="118"/>
      <c r="J658" s="114"/>
    </row>
    <row r="659" spans="1:10" x14ac:dyDescent="0.25">
      <c r="A659" s="116" t="s">
        <v>381</v>
      </c>
      <c r="B659" s="118"/>
      <c r="C659" s="118"/>
      <c r="D659" s="137">
        <v>250</v>
      </c>
      <c r="E659" s="110">
        <f t="shared" si="11"/>
        <v>26949.019999999997</v>
      </c>
      <c r="F659" s="114" t="s">
        <v>130</v>
      </c>
      <c r="G659" s="108" t="s">
        <v>382</v>
      </c>
      <c r="H659" s="114"/>
      <c r="I659" s="118"/>
      <c r="J659" s="114"/>
    </row>
    <row r="660" spans="1:10" x14ac:dyDescent="0.25">
      <c r="A660" s="116" t="s">
        <v>383</v>
      </c>
      <c r="B660" s="118"/>
      <c r="C660" s="118"/>
      <c r="D660" s="139">
        <v>-191.06</v>
      </c>
      <c r="E660" s="110">
        <f t="shared" si="11"/>
        <v>26757.959999999995</v>
      </c>
      <c r="F660" s="114" t="s">
        <v>191</v>
      </c>
      <c r="G660" s="108" t="s">
        <v>384</v>
      </c>
      <c r="H660" s="114"/>
      <c r="I660" s="118"/>
      <c r="J660" s="114"/>
    </row>
    <row r="661" spans="1:10" x14ac:dyDescent="0.25">
      <c r="A661" s="116" t="s">
        <v>383</v>
      </c>
      <c r="B661" s="118"/>
      <c r="C661" s="118"/>
      <c r="D661" s="139">
        <v>-191.06</v>
      </c>
      <c r="E661" s="110">
        <f t="shared" si="11"/>
        <v>26566.899999999994</v>
      </c>
      <c r="F661" s="114" t="s">
        <v>191</v>
      </c>
      <c r="G661" s="108" t="s">
        <v>384</v>
      </c>
      <c r="H661" s="114"/>
      <c r="I661" s="118"/>
      <c r="J661" s="114"/>
    </row>
    <row r="662" spans="1:10" x14ac:dyDescent="0.25">
      <c r="A662" s="116" t="s">
        <v>383</v>
      </c>
      <c r="B662" s="118"/>
      <c r="C662" s="118"/>
      <c r="D662" s="137">
        <v>365</v>
      </c>
      <c r="E662" s="110">
        <f t="shared" si="11"/>
        <v>26931.899999999994</v>
      </c>
      <c r="F662" s="114" t="s">
        <v>130</v>
      </c>
      <c r="G662" s="108" t="s">
        <v>385</v>
      </c>
      <c r="H662" s="114"/>
      <c r="I662" s="118"/>
      <c r="J662" s="114"/>
    </row>
    <row r="663" spans="1:10" x14ac:dyDescent="0.25">
      <c r="A663" s="116" t="s">
        <v>386</v>
      </c>
      <c r="B663" s="118"/>
      <c r="C663" s="118"/>
      <c r="D663" s="137">
        <v>25</v>
      </c>
      <c r="E663" s="110">
        <f t="shared" si="11"/>
        <v>26956.899999999994</v>
      </c>
      <c r="F663" s="114" t="s">
        <v>130</v>
      </c>
      <c r="G663" s="108" t="s">
        <v>387</v>
      </c>
      <c r="H663" s="114"/>
      <c r="I663" s="118"/>
      <c r="J663" s="114"/>
    </row>
    <row r="664" spans="1:10" x14ac:dyDescent="0.25">
      <c r="A664" s="116" t="s">
        <v>386</v>
      </c>
      <c r="B664" s="118"/>
      <c r="C664" s="118"/>
      <c r="D664" s="139">
        <v>-189.31</v>
      </c>
      <c r="E664" s="110">
        <f t="shared" ref="E664:E728" si="12">E663+D664</f>
        <v>26767.589999999993</v>
      </c>
      <c r="F664" s="114" t="s">
        <v>191</v>
      </c>
      <c r="G664" s="108" t="s">
        <v>388</v>
      </c>
      <c r="H664" s="114"/>
      <c r="I664" s="118"/>
      <c r="J664" s="114"/>
    </row>
    <row r="665" spans="1:10" x14ac:dyDescent="0.25">
      <c r="A665" s="116" t="s">
        <v>386</v>
      </c>
      <c r="B665" s="118"/>
      <c r="C665" s="118"/>
      <c r="D665" s="139">
        <v>-189.31</v>
      </c>
      <c r="E665" s="110">
        <f t="shared" si="12"/>
        <v>26578.279999999992</v>
      </c>
      <c r="F665" s="114" t="s">
        <v>191</v>
      </c>
      <c r="G665" s="108" t="s">
        <v>388</v>
      </c>
      <c r="H665" s="114"/>
      <c r="I665" s="118"/>
      <c r="J665" s="114"/>
    </row>
    <row r="666" spans="1:10" x14ac:dyDescent="0.25">
      <c r="A666" s="116" t="s">
        <v>389</v>
      </c>
      <c r="B666" s="118"/>
      <c r="C666" s="118"/>
      <c r="D666" s="137">
        <v>200</v>
      </c>
      <c r="E666" s="110">
        <f t="shared" si="12"/>
        <v>26778.279999999992</v>
      </c>
      <c r="F666" s="114" t="s">
        <v>130</v>
      </c>
      <c r="G666" s="108" t="s">
        <v>390</v>
      </c>
      <c r="H666" s="114"/>
      <c r="I666" s="118"/>
      <c r="J666" s="114"/>
    </row>
    <row r="667" spans="1:10" x14ac:dyDescent="0.25">
      <c r="A667" s="116" t="s">
        <v>389</v>
      </c>
      <c r="B667" s="118"/>
      <c r="C667" s="118"/>
      <c r="D667" s="137">
        <v>100</v>
      </c>
      <c r="E667" s="110">
        <f t="shared" si="12"/>
        <v>26878.279999999992</v>
      </c>
      <c r="F667" s="114" t="s">
        <v>130</v>
      </c>
      <c r="G667" s="108" t="s">
        <v>324</v>
      </c>
      <c r="H667" s="114"/>
      <c r="I667" s="118"/>
      <c r="J667" s="114"/>
    </row>
    <row r="668" spans="1:10" x14ac:dyDescent="0.25">
      <c r="A668" s="116" t="s">
        <v>389</v>
      </c>
      <c r="B668" s="118"/>
      <c r="C668" s="118"/>
      <c r="D668" s="137">
        <v>10</v>
      </c>
      <c r="E668" s="110">
        <f t="shared" si="12"/>
        <v>26888.279999999992</v>
      </c>
      <c r="F668" s="114" t="s">
        <v>130</v>
      </c>
      <c r="G668" s="108" t="s">
        <v>315</v>
      </c>
      <c r="H668" s="114"/>
      <c r="I668" s="118"/>
      <c r="J668" s="114"/>
    </row>
    <row r="669" spans="1:10" x14ac:dyDescent="0.25">
      <c r="A669" s="116" t="s">
        <v>389</v>
      </c>
      <c r="B669" s="118"/>
      <c r="C669" s="118"/>
      <c r="D669" s="139">
        <v>-375.87</v>
      </c>
      <c r="E669" s="110">
        <f t="shared" si="12"/>
        <v>26512.409999999993</v>
      </c>
      <c r="F669" s="114" t="s">
        <v>191</v>
      </c>
      <c r="G669" s="108" t="s">
        <v>388</v>
      </c>
      <c r="H669" s="114"/>
      <c r="I669" s="118"/>
      <c r="J669" s="114"/>
    </row>
    <row r="670" spans="1:10" x14ac:dyDescent="0.25">
      <c r="A670" s="116"/>
      <c r="B670" s="118"/>
      <c r="C670" s="118"/>
      <c r="D670" s="139"/>
      <c r="E670" s="110"/>
      <c r="F670" s="114"/>
      <c r="G670" s="108"/>
      <c r="H670" s="114"/>
      <c r="I670" s="118"/>
      <c r="J670" s="114"/>
    </row>
    <row r="671" spans="1:10" x14ac:dyDescent="0.25">
      <c r="A671" s="116">
        <v>40603</v>
      </c>
      <c r="B671" s="118"/>
      <c r="C671" s="118"/>
      <c r="D671" s="137">
        <v>10</v>
      </c>
      <c r="E671" s="110">
        <f>E669+D671</f>
        <v>26522.409999999993</v>
      </c>
      <c r="F671" s="114" t="s">
        <v>130</v>
      </c>
      <c r="G671" s="108" t="s">
        <v>325</v>
      </c>
      <c r="H671" s="114"/>
      <c r="I671" s="118"/>
      <c r="J671" s="114"/>
    </row>
    <row r="672" spans="1:10" x14ac:dyDescent="0.25">
      <c r="A672" s="116">
        <v>40603</v>
      </c>
      <c r="B672" s="118"/>
      <c r="C672" s="118"/>
      <c r="D672" s="137">
        <v>25</v>
      </c>
      <c r="E672" s="110">
        <f t="shared" si="12"/>
        <v>26547.409999999993</v>
      </c>
      <c r="F672" s="114" t="s">
        <v>130</v>
      </c>
      <c r="G672" s="108" t="s">
        <v>391</v>
      </c>
      <c r="H672" s="114"/>
      <c r="I672" s="118"/>
      <c r="J672" s="114"/>
    </row>
    <row r="673" spans="1:10" x14ac:dyDescent="0.25">
      <c r="A673" s="116">
        <v>40634</v>
      </c>
      <c r="B673" s="118"/>
      <c r="C673" s="118"/>
      <c r="D673" s="137">
        <v>300</v>
      </c>
      <c r="E673" s="110">
        <f t="shared" si="12"/>
        <v>26847.409999999993</v>
      </c>
      <c r="F673" s="114" t="s">
        <v>130</v>
      </c>
      <c r="G673" s="108" t="s">
        <v>101</v>
      </c>
      <c r="H673" s="114"/>
      <c r="I673" s="118"/>
      <c r="J673" s="114"/>
    </row>
    <row r="674" spans="1:10" x14ac:dyDescent="0.25">
      <c r="A674" s="116">
        <v>40725</v>
      </c>
      <c r="B674" s="118"/>
      <c r="C674" s="118"/>
      <c r="D674" s="139">
        <v>-4901.96</v>
      </c>
      <c r="E674" s="110">
        <f t="shared" si="12"/>
        <v>21945.449999999993</v>
      </c>
      <c r="F674" s="114" t="s">
        <v>134</v>
      </c>
      <c r="G674" s="108" t="s">
        <v>396</v>
      </c>
      <c r="H674" s="114"/>
      <c r="I674" s="118"/>
      <c r="J674" s="114"/>
    </row>
    <row r="675" spans="1:10" x14ac:dyDescent="0.25">
      <c r="A675" s="116">
        <v>40725</v>
      </c>
      <c r="B675" s="118"/>
      <c r="C675" s="118"/>
      <c r="D675" s="139">
        <v>-15.5</v>
      </c>
      <c r="E675" s="110">
        <f t="shared" si="12"/>
        <v>21929.949999999993</v>
      </c>
      <c r="F675" s="114" t="s">
        <v>129</v>
      </c>
      <c r="G675" s="108" t="s">
        <v>335</v>
      </c>
      <c r="H675" s="114"/>
      <c r="I675" s="118"/>
      <c r="J675" s="114"/>
    </row>
    <row r="676" spans="1:10" x14ac:dyDescent="0.25">
      <c r="A676" s="116">
        <v>40817</v>
      </c>
      <c r="B676" s="118"/>
      <c r="C676" s="118"/>
      <c r="D676" s="137">
        <v>60</v>
      </c>
      <c r="E676" s="110">
        <f t="shared" si="12"/>
        <v>21989.949999999993</v>
      </c>
      <c r="F676" s="114" t="s">
        <v>130</v>
      </c>
      <c r="G676" s="108" t="s">
        <v>392</v>
      </c>
      <c r="H676" s="114"/>
      <c r="I676" s="118"/>
      <c r="J676" s="114"/>
    </row>
    <row r="677" spans="1:10" x14ac:dyDescent="0.25">
      <c r="A677" s="116">
        <v>40817</v>
      </c>
      <c r="B677" s="118"/>
      <c r="C677" s="118"/>
      <c r="D677" s="137">
        <v>5000</v>
      </c>
      <c r="E677" s="110">
        <f t="shared" si="12"/>
        <v>26989.949999999993</v>
      </c>
      <c r="F677" s="114" t="s">
        <v>130</v>
      </c>
      <c r="G677" s="108" t="s">
        <v>393</v>
      </c>
      <c r="H677" s="114"/>
      <c r="I677" s="118"/>
      <c r="J677" s="114"/>
    </row>
    <row r="678" spans="1:10" x14ac:dyDescent="0.25">
      <c r="A678" s="116">
        <v>40878</v>
      </c>
      <c r="B678" s="118"/>
      <c r="C678" s="118"/>
      <c r="D678" s="139">
        <v>-387.49</v>
      </c>
      <c r="E678" s="110">
        <f t="shared" si="12"/>
        <v>26602.459999999992</v>
      </c>
      <c r="F678" s="114" t="s">
        <v>191</v>
      </c>
      <c r="G678" s="108" t="s">
        <v>201</v>
      </c>
      <c r="H678" s="114"/>
      <c r="I678" s="118"/>
      <c r="J678" s="114"/>
    </row>
    <row r="679" spans="1:10" x14ac:dyDescent="0.25">
      <c r="A679" s="116">
        <v>40878</v>
      </c>
      <c r="B679" s="118"/>
      <c r="C679" s="118"/>
      <c r="D679" s="137">
        <v>50</v>
      </c>
      <c r="E679" s="110">
        <f t="shared" si="12"/>
        <v>26652.459999999992</v>
      </c>
      <c r="F679" s="114" t="s">
        <v>130</v>
      </c>
      <c r="G679" s="108" t="s">
        <v>398</v>
      </c>
      <c r="H679" s="114"/>
      <c r="I679" s="118"/>
      <c r="J679" s="114"/>
    </row>
    <row r="680" spans="1:10" x14ac:dyDescent="0.25">
      <c r="A680" s="116">
        <v>40878</v>
      </c>
      <c r="B680" s="118"/>
      <c r="C680" s="118"/>
      <c r="D680" s="137">
        <v>25</v>
      </c>
      <c r="E680" s="110">
        <f t="shared" si="12"/>
        <v>26677.459999999992</v>
      </c>
      <c r="F680" s="114" t="s">
        <v>130</v>
      </c>
      <c r="G680" s="108" t="s">
        <v>194</v>
      </c>
      <c r="H680" s="114"/>
      <c r="I680" s="118"/>
      <c r="J680" s="114"/>
    </row>
    <row r="681" spans="1:10" x14ac:dyDescent="0.25">
      <c r="A681" s="116" t="s">
        <v>397</v>
      </c>
      <c r="B681" s="118"/>
      <c r="C681" s="118"/>
      <c r="D681" s="139">
        <v>-385.73</v>
      </c>
      <c r="E681" s="110">
        <f t="shared" si="12"/>
        <v>26291.729999999992</v>
      </c>
      <c r="F681" s="114" t="s">
        <v>191</v>
      </c>
      <c r="G681" s="108" t="s">
        <v>399</v>
      </c>
      <c r="H681" s="114"/>
      <c r="I681" s="118"/>
      <c r="J681" s="114"/>
    </row>
    <row r="682" spans="1:10" x14ac:dyDescent="0.25">
      <c r="A682" s="116" t="s">
        <v>400</v>
      </c>
      <c r="B682" s="118"/>
      <c r="C682" s="118"/>
      <c r="D682" s="139">
        <v>-376.26</v>
      </c>
      <c r="E682" s="110">
        <f t="shared" si="12"/>
        <v>25915.469999999994</v>
      </c>
      <c r="F682" s="114" t="s">
        <v>191</v>
      </c>
      <c r="G682" s="108" t="s">
        <v>401</v>
      </c>
      <c r="H682" s="114"/>
      <c r="I682" s="118"/>
      <c r="J682" s="114"/>
    </row>
    <row r="683" spans="1:10" x14ac:dyDescent="0.25">
      <c r="A683" s="107" t="s">
        <v>402</v>
      </c>
      <c r="B683" s="108"/>
      <c r="C683" s="108"/>
      <c r="D683" s="141">
        <v>-2403.85</v>
      </c>
      <c r="E683" s="110">
        <f t="shared" si="12"/>
        <v>23511.619999999995</v>
      </c>
      <c r="F683" s="114" t="s">
        <v>136</v>
      </c>
      <c r="G683" s="111" t="s">
        <v>334</v>
      </c>
      <c r="H683" s="108"/>
      <c r="I683" s="118"/>
      <c r="J683" s="114"/>
    </row>
    <row r="684" spans="1:10" x14ac:dyDescent="0.25">
      <c r="A684" s="107" t="s">
        <v>402</v>
      </c>
      <c r="B684" s="108"/>
      <c r="C684" s="108"/>
      <c r="D684" s="141">
        <v>-832.69</v>
      </c>
      <c r="E684" s="110">
        <f t="shared" si="12"/>
        <v>22678.929999999997</v>
      </c>
      <c r="F684" s="114" t="s">
        <v>404</v>
      </c>
      <c r="G684" s="111" t="s">
        <v>403</v>
      </c>
      <c r="H684" s="108"/>
      <c r="I684" s="118"/>
      <c r="J684" s="114"/>
    </row>
    <row r="685" spans="1:10" x14ac:dyDescent="0.25">
      <c r="A685" s="107" t="s">
        <v>402</v>
      </c>
      <c r="B685" s="108"/>
      <c r="C685" s="108"/>
      <c r="D685" s="141">
        <v>-15.5</v>
      </c>
      <c r="E685" s="110">
        <f t="shared" si="12"/>
        <v>22663.429999999997</v>
      </c>
      <c r="F685" s="114" t="s">
        <v>129</v>
      </c>
      <c r="G685" s="111" t="s">
        <v>18</v>
      </c>
      <c r="H685" s="108"/>
      <c r="I685" s="118"/>
      <c r="J685" s="114"/>
    </row>
    <row r="686" spans="1:10" x14ac:dyDescent="0.25">
      <c r="A686" s="107" t="s">
        <v>402</v>
      </c>
      <c r="B686" s="108"/>
      <c r="C686" s="108"/>
      <c r="D686" s="141">
        <v>-25.5</v>
      </c>
      <c r="E686" s="110">
        <f t="shared" si="12"/>
        <v>22637.929999999997</v>
      </c>
      <c r="F686" s="114" t="s">
        <v>129</v>
      </c>
      <c r="G686" s="111" t="s">
        <v>18</v>
      </c>
      <c r="H686" s="108"/>
      <c r="I686" s="118"/>
      <c r="J686" s="114"/>
    </row>
    <row r="687" spans="1:10" x14ac:dyDescent="0.25">
      <c r="A687" s="107" t="s">
        <v>405</v>
      </c>
      <c r="B687" s="108"/>
      <c r="C687" s="108"/>
      <c r="D687" s="141">
        <v>-1.25</v>
      </c>
      <c r="E687" s="110">
        <f t="shared" si="12"/>
        <v>22636.679999999997</v>
      </c>
      <c r="F687" s="114" t="s">
        <v>129</v>
      </c>
      <c r="G687" s="111" t="s">
        <v>342</v>
      </c>
      <c r="H687" s="108"/>
      <c r="I687" s="118"/>
      <c r="J687" s="114"/>
    </row>
    <row r="688" spans="1:10" x14ac:dyDescent="0.25">
      <c r="A688" s="116" t="s">
        <v>406</v>
      </c>
      <c r="B688" s="118"/>
      <c r="C688" s="118"/>
      <c r="D688" s="139">
        <v>-366.73</v>
      </c>
      <c r="E688" s="110">
        <f t="shared" si="12"/>
        <v>22269.949999999997</v>
      </c>
      <c r="F688" s="114" t="s">
        <v>191</v>
      </c>
      <c r="G688" s="108" t="s">
        <v>401</v>
      </c>
      <c r="H688" s="114"/>
      <c r="I688" s="118"/>
      <c r="J688" s="114"/>
    </row>
    <row r="689" spans="1:10" x14ac:dyDescent="0.25">
      <c r="A689" s="116" t="s">
        <v>407</v>
      </c>
      <c r="B689" s="118"/>
      <c r="C689" s="118"/>
      <c r="D689" s="137">
        <v>10</v>
      </c>
      <c r="E689" s="110">
        <f t="shared" si="12"/>
        <v>22279.949999999997</v>
      </c>
      <c r="F689" s="114" t="s">
        <v>130</v>
      </c>
      <c r="G689" s="108" t="s">
        <v>315</v>
      </c>
      <c r="H689" s="114"/>
      <c r="I689" s="118"/>
      <c r="J689" s="114"/>
    </row>
    <row r="690" spans="1:10" x14ac:dyDescent="0.25">
      <c r="A690" s="116">
        <v>40545</v>
      </c>
      <c r="B690" s="118"/>
      <c r="C690" s="118"/>
      <c r="D690" s="137">
        <v>10</v>
      </c>
      <c r="E690" s="110">
        <f t="shared" si="12"/>
        <v>22289.949999999997</v>
      </c>
      <c r="F690" s="114" t="s">
        <v>130</v>
      </c>
      <c r="G690" s="108" t="s">
        <v>325</v>
      </c>
      <c r="H690" s="114"/>
      <c r="I690" s="118"/>
      <c r="J690" s="114"/>
    </row>
    <row r="691" spans="1:10" x14ac:dyDescent="0.25">
      <c r="A691" s="116">
        <v>40635</v>
      </c>
      <c r="B691" s="118"/>
      <c r="C691" s="118"/>
      <c r="D691" s="137">
        <v>500</v>
      </c>
      <c r="E691" s="110">
        <f t="shared" si="12"/>
        <v>22789.949999999997</v>
      </c>
      <c r="F691" s="114" t="s">
        <v>130</v>
      </c>
      <c r="G691" s="108" t="s">
        <v>408</v>
      </c>
      <c r="H691" s="114"/>
      <c r="I691" s="118"/>
      <c r="J691" s="114"/>
    </row>
    <row r="692" spans="1:10" x14ac:dyDescent="0.25">
      <c r="A692" s="116">
        <v>40726</v>
      </c>
      <c r="B692" s="118"/>
      <c r="C692" s="118"/>
      <c r="D692" s="139">
        <v>-3117.37</v>
      </c>
      <c r="E692" s="110">
        <f t="shared" si="12"/>
        <v>19672.579999999998</v>
      </c>
      <c r="F692" s="114" t="s">
        <v>134</v>
      </c>
      <c r="G692" s="108" t="s">
        <v>410</v>
      </c>
      <c r="H692" s="114"/>
      <c r="I692" s="118"/>
      <c r="J692" s="114"/>
    </row>
    <row r="693" spans="1:10" x14ac:dyDescent="0.25">
      <c r="A693" s="116">
        <v>40726</v>
      </c>
      <c r="B693" s="118"/>
      <c r="C693" s="118"/>
      <c r="D693" s="139">
        <v>-15.5</v>
      </c>
      <c r="E693" s="110">
        <f t="shared" si="12"/>
        <v>19657.079999999998</v>
      </c>
      <c r="F693" s="114" t="s">
        <v>129</v>
      </c>
      <c r="G693" s="108" t="s">
        <v>335</v>
      </c>
      <c r="H693" s="114"/>
      <c r="I693" s="118"/>
      <c r="J693" s="114"/>
    </row>
    <row r="694" spans="1:10" x14ac:dyDescent="0.25">
      <c r="A694" s="116">
        <v>40818</v>
      </c>
      <c r="B694" s="118"/>
      <c r="C694" s="118"/>
      <c r="D694" s="139">
        <v>-365.57</v>
      </c>
      <c r="E694" s="110">
        <f t="shared" si="12"/>
        <v>19291.509999999998</v>
      </c>
      <c r="F694" s="114" t="s">
        <v>191</v>
      </c>
      <c r="G694" s="108" t="s">
        <v>409</v>
      </c>
      <c r="H694" s="114"/>
      <c r="I694" s="118"/>
      <c r="J694" s="114"/>
    </row>
    <row r="695" spans="1:10" x14ac:dyDescent="0.25">
      <c r="A695" s="116" t="s">
        <v>412</v>
      </c>
      <c r="B695" s="118"/>
      <c r="C695" s="118"/>
      <c r="D695" s="139">
        <v>-364.58</v>
      </c>
      <c r="E695" s="110">
        <f t="shared" si="12"/>
        <v>18926.929999999997</v>
      </c>
      <c r="F695" s="114" t="s">
        <v>191</v>
      </c>
      <c r="G695" s="108" t="s">
        <v>399</v>
      </c>
      <c r="H695" s="114"/>
      <c r="I695" s="118"/>
      <c r="J695" s="114"/>
    </row>
    <row r="696" spans="1:10" x14ac:dyDescent="0.25">
      <c r="A696" s="116" t="s">
        <v>413</v>
      </c>
      <c r="B696" s="118"/>
      <c r="C696" s="118"/>
      <c r="D696" s="139">
        <v>-180.38</v>
      </c>
      <c r="E696" s="110">
        <f t="shared" si="12"/>
        <v>18746.549999999996</v>
      </c>
      <c r="F696" s="114" t="s">
        <v>191</v>
      </c>
      <c r="G696" s="108" t="s">
        <v>201</v>
      </c>
      <c r="H696" s="114"/>
      <c r="I696" s="118"/>
      <c r="J696" s="114"/>
    </row>
    <row r="697" spans="1:10" x14ac:dyDescent="0.25">
      <c r="A697" s="116" t="s">
        <v>414</v>
      </c>
      <c r="B697" s="118"/>
      <c r="C697" s="118"/>
      <c r="D697" s="139">
        <v>-1.25</v>
      </c>
      <c r="E697" s="110">
        <f t="shared" si="12"/>
        <v>18745.299999999996</v>
      </c>
      <c r="F697" s="114" t="s">
        <v>129</v>
      </c>
      <c r="G697" s="108" t="s">
        <v>342</v>
      </c>
      <c r="H697" s="114"/>
      <c r="I697" s="118"/>
      <c r="J697" s="114"/>
    </row>
    <row r="698" spans="1:10" x14ac:dyDescent="0.25">
      <c r="A698" s="116" t="s">
        <v>415</v>
      </c>
      <c r="B698" s="118"/>
      <c r="C698" s="118"/>
      <c r="D698" s="139">
        <v>-26.64</v>
      </c>
      <c r="E698" s="110">
        <f t="shared" si="12"/>
        <v>18718.659999999996</v>
      </c>
      <c r="F698" s="114" t="s">
        <v>129</v>
      </c>
      <c r="G698" s="108" t="s">
        <v>23</v>
      </c>
      <c r="H698" s="114"/>
      <c r="I698" s="118"/>
      <c r="J698" s="114"/>
    </row>
    <row r="699" spans="1:10" x14ac:dyDescent="0.25">
      <c r="A699" s="116" t="s">
        <v>416</v>
      </c>
      <c r="B699" s="118"/>
      <c r="C699" s="118"/>
      <c r="D699" s="137">
        <v>10</v>
      </c>
      <c r="E699" s="110">
        <f t="shared" si="12"/>
        <v>18728.659999999996</v>
      </c>
      <c r="F699" s="114" t="s">
        <v>130</v>
      </c>
      <c r="G699" s="108" t="s">
        <v>315</v>
      </c>
      <c r="H699" s="114"/>
      <c r="I699" s="118"/>
      <c r="J699" s="114"/>
    </row>
    <row r="700" spans="1:10" x14ac:dyDescent="0.25">
      <c r="A700" s="116">
        <v>40546</v>
      </c>
      <c r="B700" s="118"/>
      <c r="C700" s="118"/>
      <c r="D700" s="137">
        <v>10</v>
      </c>
      <c r="E700" s="110">
        <f t="shared" si="12"/>
        <v>18738.659999999996</v>
      </c>
      <c r="F700" s="114" t="s">
        <v>130</v>
      </c>
      <c r="G700" s="108" t="s">
        <v>325</v>
      </c>
      <c r="H700" s="114"/>
      <c r="I700" s="118"/>
      <c r="J700" s="114"/>
    </row>
    <row r="701" spans="1:10" x14ac:dyDescent="0.25">
      <c r="A701" s="116">
        <v>40850</v>
      </c>
      <c r="B701" s="118"/>
      <c r="C701" s="118"/>
      <c r="D701" s="137">
        <v>300</v>
      </c>
      <c r="E701" s="110">
        <f t="shared" si="12"/>
        <v>19038.659999999996</v>
      </c>
      <c r="F701" s="114" t="s">
        <v>130</v>
      </c>
      <c r="G701" s="108" t="s">
        <v>417</v>
      </c>
      <c r="H701" s="114"/>
      <c r="I701" s="118"/>
      <c r="J701" s="114"/>
    </row>
    <row r="702" spans="1:10" x14ac:dyDescent="0.25">
      <c r="A702" s="116">
        <v>40850</v>
      </c>
      <c r="B702" s="118"/>
      <c r="C702" s="118"/>
      <c r="D702" s="137">
        <v>150</v>
      </c>
      <c r="E702" s="110">
        <f t="shared" si="12"/>
        <v>19188.659999999996</v>
      </c>
      <c r="F702" s="114" t="s">
        <v>130</v>
      </c>
      <c r="G702" s="108" t="s">
        <v>417</v>
      </c>
      <c r="H702" s="114"/>
      <c r="I702" s="118"/>
      <c r="J702" s="114"/>
    </row>
    <row r="703" spans="1:10" x14ac:dyDescent="0.25">
      <c r="A703" s="116" t="s">
        <v>418</v>
      </c>
      <c r="B703" s="118"/>
      <c r="C703" s="118"/>
      <c r="D703" s="139">
        <v>-17309.68</v>
      </c>
      <c r="E703" s="110">
        <f t="shared" si="12"/>
        <v>1878.9799999999959</v>
      </c>
      <c r="F703" s="114" t="s">
        <v>420</v>
      </c>
      <c r="G703" s="108" t="s">
        <v>419</v>
      </c>
      <c r="H703" s="114"/>
      <c r="I703" s="118"/>
      <c r="J703" s="114"/>
    </row>
    <row r="704" spans="1:10" x14ac:dyDescent="0.25">
      <c r="A704" s="116" t="s">
        <v>421</v>
      </c>
      <c r="B704" s="118"/>
      <c r="C704" s="118"/>
      <c r="D704" s="139">
        <v>-20.71</v>
      </c>
      <c r="E704" s="110">
        <f t="shared" si="12"/>
        <v>1858.2699999999959</v>
      </c>
      <c r="F704" s="114" t="s">
        <v>129</v>
      </c>
      <c r="G704" s="108" t="s">
        <v>425</v>
      </c>
      <c r="H704" s="114"/>
      <c r="I704" s="118"/>
      <c r="J704" s="114"/>
    </row>
    <row r="705" spans="1:10" x14ac:dyDescent="0.25">
      <c r="A705" s="116" t="s">
        <v>422</v>
      </c>
      <c r="B705" s="118"/>
      <c r="C705" s="118"/>
      <c r="D705" s="139">
        <v>-1.25</v>
      </c>
      <c r="E705" s="110">
        <f t="shared" si="12"/>
        <v>1857.0199999999959</v>
      </c>
      <c r="F705" s="114" t="s">
        <v>129</v>
      </c>
      <c r="G705" s="108" t="s">
        <v>342</v>
      </c>
      <c r="H705" s="114"/>
      <c r="I705" s="118"/>
      <c r="J705" s="114"/>
    </row>
    <row r="706" spans="1:10" x14ac:dyDescent="0.25">
      <c r="A706" s="116" t="s">
        <v>422</v>
      </c>
      <c r="B706" s="118"/>
      <c r="C706" s="118"/>
      <c r="D706" s="137">
        <v>4202</v>
      </c>
      <c r="E706" s="110">
        <f t="shared" si="12"/>
        <v>6059.0199999999959</v>
      </c>
      <c r="F706" s="114" t="s">
        <v>130</v>
      </c>
      <c r="G706" s="108" t="s">
        <v>348</v>
      </c>
      <c r="H706" s="114"/>
      <c r="I706" s="118"/>
      <c r="J706" s="114"/>
    </row>
    <row r="707" spans="1:10" x14ac:dyDescent="0.25">
      <c r="A707" s="116" t="s">
        <v>423</v>
      </c>
      <c r="B707" s="118"/>
      <c r="C707" s="118"/>
      <c r="D707" s="137">
        <v>25</v>
      </c>
      <c r="E707" s="110">
        <f t="shared" si="12"/>
        <v>6084.0199999999959</v>
      </c>
      <c r="F707" s="114" t="s">
        <v>130</v>
      </c>
      <c r="G707" s="108" t="s">
        <v>426</v>
      </c>
      <c r="H707" s="114"/>
      <c r="I707" s="118"/>
      <c r="J707" s="114"/>
    </row>
    <row r="708" spans="1:10" x14ac:dyDescent="0.25">
      <c r="A708" s="116" t="s">
        <v>423</v>
      </c>
      <c r="B708" s="118"/>
      <c r="C708" s="118"/>
      <c r="D708" s="137">
        <v>45</v>
      </c>
      <c r="E708" s="110">
        <f t="shared" si="12"/>
        <v>6129.0199999999959</v>
      </c>
      <c r="F708" s="114" t="s">
        <v>130</v>
      </c>
      <c r="G708" s="108" t="s">
        <v>427</v>
      </c>
      <c r="H708" s="114"/>
      <c r="I708" s="118"/>
      <c r="J708" s="114"/>
    </row>
    <row r="709" spans="1:10" x14ac:dyDescent="0.25">
      <c r="A709" s="116" t="s">
        <v>424</v>
      </c>
      <c r="B709" s="118"/>
      <c r="C709" s="118"/>
      <c r="D709" s="137">
        <v>10</v>
      </c>
      <c r="E709" s="110">
        <f t="shared" si="12"/>
        <v>6139.0199999999959</v>
      </c>
      <c r="F709" s="114" t="s">
        <v>130</v>
      </c>
      <c r="G709" s="108" t="s">
        <v>315</v>
      </c>
      <c r="H709" s="114"/>
      <c r="I709" s="118"/>
      <c r="J709" s="114"/>
    </row>
    <row r="710" spans="1:10" x14ac:dyDescent="0.25">
      <c r="A710" s="116" t="s">
        <v>424</v>
      </c>
      <c r="B710" s="118"/>
      <c r="C710" s="118"/>
      <c r="D710" s="139">
        <v>-351.75</v>
      </c>
      <c r="E710" s="110">
        <f t="shared" si="12"/>
        <v>5787.2699999999959</v>
      </c>
      <c r="F710" s="114" t="s">
        <v>134</v>
      </c>
      <c r="G710" s="108" t="s">
        <v>305</v>
      </c>
      <c r="H710" s="114"/>
      <c r="I710" s="118"/>
      <c r="J710" s="114"/>
    </row>
    <row r="711" spans="1:10" x14ac:dyDescent="0.25">
      <c r="A711" s="116" t="s">
        <v>424</v>
      </c>
      <c r="B711" s="118"/>
      <c r="C711" s="118"/>
      <c r="D711" s="140">
        <v>50</v>
      </c>
      <c r="E711" s="110">
        <f t="shared" si="12"/>
        <v>5837.2699999999959</v>
      </c>
      <c r="F711" s="114" t="s">
        <v>130</v>
      </c>
      <c r="G711" s="108" t="s">
        <v>428</v>
      </c>
      <c r="H711" s="114"/>
      <c r="I711" s="118"/>
      <c r="J711" s="114"/>
    </row>
    <row r="712" spans="1:10" x14ac:dyDescent="0.25">
      <c r="A712" s="116">
        <v>40547</v>
      </c>
      <c r="B712" s="118"/>
      <c r="C712" s="118"/>
      <c r="D712" s="140">
        <v>10</v>
      </c>
      <c r="E712" s="110">
        <f t="shared" si="12"/>
        <v>5847.2699999999959</v>
      </c>
      <c r="F712" s="114" t="s">
        <v>130</v>
      </c>
      <c r="G712" s="108" t="s">
        <v>325</v>
      </c>
      <c r="H712" s="114"/>
      <c r="I712" s="118"/>
      <c r="J712" s="114"/>
    </row>
    <row r="713" spans="1:10" x14ac:dyDescent="0.25">
      <c r="A713" s="116" t="s">
        <v>429</v>
      </c>
      <c r="B713" s="118"/>
      <c r="C713" s="118"/>
      <c r="D713" s="140">
        <v>40</v>
      </c>
      <c r="E713" s="110">
        <f t="shared" si="12"/>
        <v>5887.2699999999959</v>
      </c>
      <c r="F713" s="114" t="s">
        <v>130</v>
      </c>
      <c r="G713" s="108" t="s">
        <v>430</v>
      </c>
      <c r="H713" s="114"/>
      <c r="I713" s="118"/>
      <c r="J713" s="114"/>
    </row>
    <row r="714" spans="1:10" x14ac:dyDescent="0.25">
      <c r="A714" s="116" t="s">
        <v>431</v>
      </c>
      <c r="B714" s="118"/>
      <c r="C714" s="118"/>
      <c r="D714" s="139">
        <v>-1.25</v>
      </c>
      <c r="E714" s="110">
        <f t="shared" si="12"/>
        <v>5886.0199999999959</v>
      </c>
      <c r="F714" s="114" t="s">
        <v>129</v>
      </c>
      <c r="G714" s="108" t="s">
        <v>342</v>
      </c>
      <c r="H714" s="114"/>
      <c r="I714" s="118"/>
      <c r="J714" s="114"/>
    </row>
    <row r="715" spans="1:10" x14ac:dyDescent="0.25">
      <c r="A715" s="116" t="s">
        <v>432</v>
      </c>
      <c r="B715" s="118"/>
      <c r="C715" s="118"/>
      <c r="D715" s="139">
        <v>-833.33</v>
      </c>
      <c r="E715" s="110">
        <f t="shared" si="12"/>
        <v>5052.689999999996</v>
      </c>
      <c r="F715" s="114" t="s">
        <v>134</v>
      </c>
      <c r="G715" s="108" t="s">
        <v>433</v>
      </c>
      <c r="H715" s="114"/>
      <c r="I715" s="118"/>
      <c r="J715" s="114"/>
    </row>
    <row r="716" spans="1:10" x14ac:dyDescent="0.25">
      <c r="A716" s="116" t="s">
        <v>432</v>
      </c>
      <c r="B716" s="118"/>
      <c r="C716" s="118"/>
      <c r="D716" s="139">
        <v>-15.5</v>
      </c>
      <c r="E716" s="110">
        <f t="shared" si="12"/>
        <v>5037.189999999996</v>
      </c>
      <c r="F716" s="114" t="s">
        <v>129</v>
      </c>
      <c r="G716" s="108" t="s">
        <v>335</v>
      </c>
      <c r="H716" s="114"/>
      <c r="I716" s="118"/>
      <c r="J716" s="114"/>
    </row>
    <row r="717" spans="1:10" x14ac:dyDescent="0.25">
      <c r="A717" s="116">
        <v>40579</v>
      </c>
      <c r="B717" s="118"/>
      <c r="C717" s="118"/>
      <c r="D717" s="140">
        <v>10</v>
      </c>
      <c r="E717" s="110">
        <f t="shared" si="12"/>
        <v>5047.189999999996</v>
      </c>
      <c r="F717" s="114" t="s">
        <v>130</v>
      </c>
      <c r="G717" s="108" t="s">
        <v>325</v>
      </c>
      <c r="H717" s="114"/>
      <c r="I717" s="118"/>
      <c r="J717" s="114"/>
    </row>
    <row r="718" spans="1:10" x14ac:dyDescent="0.25">
      <c r="A718" s="116">
        <v>40579</v>
      </c>
      <c r="B718" s="118"/>
      <c r="C718" s="118"/>
      <c r="D718" s="140">
        <v>10</v>
      </c>
      <c r="E718" s="110">
        <f t="shared" si="12"/>
        <v>5057.189999999996</v>
      </c>
      <c r="F718" s="114" t="s">
        <v>130</v>
      </c>
      <c r="G718" s="108" t="s">
        <v>315</v>
      </c>
      <c r="H718" s="114"/>
      <c r="I718" s="118"/>
      <c r="J718" s="114"/>
    </row>
    <row r="719" spans="1:10" x14ac:dyDescent="0.25">
      <c r="A719" s="116">
        <v>40607</v>
      </c>
      <c r="B719" s="118"/>
      <c r="C719" s="118"/>
      <c r="D719" s="140">
        <v>25</v>
      </c>
      <c r="E719" s="110">
        <f t="shared" si="12"/>
        <v>5082.189999999996</v>
      </c>
      <c r="F719" s="114" t="s">
        <v>130</v>
      </c>
      <c r="G719" s="108" t="s">
        <v>434</v>
      </c>
      <c r="H719" s="114"/>
      <c r="I719" s="118"/>
      <c r="J719" s="114"/>
    </row>
    <row r="720" spans="1:10" x14ac:dyDescent="0.25">
      <c r="A720" s="116" t="s">
        <v>435</v>
      </c>
      <c r="B720" s="118"/>
      <c r="C720" s="118"/>
      <c r="D720" s="140">
        <v>26.8</v>
      </c>
      <c r="E720" s="110">
        <f t="shared" si="12"/>
        <v>5108.9899999999961</v>
      </c>
      <c r="F720" s="114" t="s">
        <v>130</v>
      </c>
      <c r="G720" s="108" t="s">
        <v>436</v>
      </c>
      <c r="H720" s="114"/>
      <c r="I720" s="118"/>
      <c r="J720" s="114"/>
    </row>
    <row r="721" spans="1:10" x14ac:dyDescent="0.25">
      <c r="A721" s="116" t="s">
        <v>438</v>
      </c>
      <c r="B721" s="118"/>
      <c r="C721" s="118"/>
      <c r="D721" s="140">
        <v>20</v>
      </c>
      <c r="E721" s="110">
        <f t="shared" si="12"/>
        <v>5128.9899999999961</v>
      </c>
      <c r="F721" s="114" t="s">
        <v>130</v>
      </c>
      <c r="G721" s="108" t="s">
        <v>437</v>
      </c>
      <c r="H721" s="114"/>
      <c r="I721" s="118"/>
      <c r="J721" s="114"/>
    </row>
    <row r="722" spans="1:10" x14ac:dyDescent="0.25">
      <c r="A722" s="116" t="s">
        <v>439</v>
      </c>
      <c r="B722" s="118"/>
      <c r="C722" s="118"/>
      <c r="D722" s="139">
        <v>-1.25</v>
      </c>
      <c r="E722" s="110">
        <f t="shared" si="12"/>
        <v>5127.7399999999961</v>
      </c>
      <c r="F722" s="114" t="s">
        <v>129</v>
      </c>
      <c r="G722" s="108" t="s">
        <v>342</v>
      </c>
      <c r="H722" s="114"/>
      <c r="I722" s="118"/>
      <c r="J722" s="114"/>
    </row>
    <row r="723" spans="1:10" x14ac:dyDescent="0.25">
      <c r="A723" s="116" t="s">
        <v>440</v>
      </c>
      <c r="B723" s="118"/>
      <c r="C723" s="118"/>
      <c r="D723" s="140">
        <v>10</v>
      </c>
      <c r="E723" s="110">
        <f t="shared" si="12"/>
        <v>5137.7399999999961</v>
      </c>
      <c r="F723" s="114" t="s">
        <v>130</v>
      </c>
      <c r="G723" s="108" t="s">
        <v>315</v>
      </c>
      <c r="H723" s="114"/>
      <c r="I723" s="118"/>
      <c r="J723" s="114"/>
    </row>
    <row r="724" spans="1:10" x14ac:dyDescent="0.25">
      <c r="A724" s="116">
        <v>40549</v>
      </c>
      <c r="B724" s="118"/>
      <c r="C724" s="118"/>
      <c r="D724" s="140">
        <v>10</v>
      </c>
      <c r="E724" s="110">
        <f t="shared" si="12"/>
        <v>5147.7399999999961</v>
      </c>
      <c r="F724" s="114" t="s">
        <v>130</v>
      </c>
      <c r="G724" s="108" t="s">
        <v>325</v>
      </c>
      <c r="H724" s="114"/>
      <c r="I724" s="118"/>
      <c r="J724" s="114"/>
    </row>
    <row r="725" spans="1:10" x14ac:dyDescent="0.25">
      <c r="A725" s="116">
        <v>40730</v>
      </c>
      <c r="B725" s="118"/>
      <c r="C725" s="118"/>
      <c r="D725" s="140">
        <v>500</v>
      </c>
      <c r="E725" s="110">
        <f t="shared" si="12"/>
        <v>5647.7399999999961</v>
      </c>
      <c r="F725" s="114" t="s">
        <v>130</v>
      </c>
      <c r="G725" s="108" t="s">
        <v>292</v>
      </c>
      <c r="H725" s="114"/>
      <c r="I725" s="118"/>
      <c r="J725" s="114"/>
    </row>
    <row r="726" spans="1:10" x14ac:dyDescent="0.25">
      <c r="A726" s="116" t="s">
        <v>442</v>
      </c>
      <c r="B726" s="118"/>
      <c r="C726" s="118"/>
      <c r="D726" s="140">
        <v>50</v>
      </c>
      <c r="E726" s="110">
        <f t="shared" si="12"/>
        <v>5697.7399999999961</v>
      </c>
      <c r="F726" s="114" t="s">
        <v>130</v>
      </c>
      <c r="G726" s="108" t="s">
        <v>441</v>
      </c>
      <c r="H726" s="114"/>
      <c r="I726" s="118"/>
      <c r="J726" s="114"/>
    </row>
    <row r="727" spans="1:10" x14ac:dyDescent="0.25">
      <c r="A727" s="116" t="s">
        <v>443</v>
      </c>
      <c r="B727" s="118"/>
      <c r="C727" s="118"/>
      <c r="D727" s="140">
        <v>90</v>
      </c>
      <c r="E727" s="110">
        <f t="shared" si="12"/>
        <v>5787.7399999999961</v>
      </c>
      <c r="F727" s="114" t="s">
        <v>130</v>
      </c>
      <c r="G727" s="108" t="s">
        <v>444</v>
      </c>
      <c r="H727" s="114"/>
      <c r="I727" s="118"/>
      <c r="J727" s="114"/>
    </row>
    <row r="728" spans="1:10" x14ac:dyDescent="0.25">
      <c r="A728" s="116" t="s">
        <v>445</v>
      </c>
      <c r="B728" s="118"/>
      <c r="C728" s="118"/>
      <c r="D728" s="139">
        <v>-1.25</v>
      </c>
      <c r="E728" s="110">
        <f t="shared" si="12"/>
        <v>5786.4899999999961</v>
      </c>
      <c r="F728" s="114" t="s">
        <v>129</v>
      </c>
      <c r="G728" s="108" t="s">
        <v>342</v>
      </c>
      <c r="H728" s="114"/>
      <c r="I728" s="118"/>
      <c r="J728" s="114"/>
    </row>
    <row r="729" spans="1:10" x14ac:dyDescent="0.25">
      <c r="A729" s="116" t="s">
        <v>445</v>
      </c>
      <c r="B729" s="118"/>
      <c r="C729" s="118"/>
      <c r="D729" s="140">
        <v>200</v>
      </c>
      <c r="E729" s="110">
        <f t="shared" ref="E729:E792" si="13">E728+D729</f>
        <v>5986.4899999999961</v>
      </c>
      <c r="F729" s="114" t="s">
        <v>130</v>
      </c>
      <c r="G729" s="108" t="s">
        <v>446</v>
      </c>
      <c r="H729" s="114"/>
      <c r="I729" s="118"/>
      <c r="J729" s="114"/>
    </row>
    <row r="730" spans="1:10" x14ac:dyDescent="0.25">
      <c r="A730" s="116" t="s">
        <v>447</v>
      </c>
      <c r="B730" s="118"/>
      <c r="C730" s="118"/>
      <c r="D730" s="140">
        <v>2500</v>
      </c>
      <c r="E730" s="110">
        <f t="shared" si="13"/>
        <v>8486.4899999999961</v>
      </c>
      <c r="F730" s="114" t="s">
        <v>130</v>
      </c>
      <c r="G730" s="108" t="s">
        <v>288</v>
      </c>
      <c r="H730" s="114"/>
      <c r="I730" s="118"/>
      <c r="J730" s="114"/>
    </row>
    <row r="731" spans="1:10" x14ac:dyDescent="0.25">
      <c r="A731" s="116" t="s">
        <v>448</v>
      </c>
      <c r="B731" s="118"/>
      <c r="C731" s="118"/>
      <c r="D731" s="140">
        <v>10</v>
      </c>
      <c r="E731" s="110">
        <f t="shared" si="13"/>
        <v>8496.4899999999961</v>
      </c>
      <c r="F731" s="114" t="s">
        <v>130</v>
      </c>
      <c r="G731" s="108" t="s">
        <v>315</v>
      </c>
      <c r="H731" s="114"/>
      <c r="I731" s="118"/>
      <c r="J731" s="114"/>
    </row>
    <row r="732" spans="1:10" x14ac:dyDescent="0.25">
      <c r="A732" s="116">
        <v>40550</v>
      </c>
      <c r="B732" s="118"/>
      <c r="C732" s="118"/>
      <c r="D732" s="140">
        <v>10</v>
      </c>
      <c r="E732" s="110">
        <f t="shared" si="13"/>
        <v>8506.4899999999961</v>
      </c>
      <c r="F732" s="114" t="s">
        <v>130</v>
      </c>
      <c r="G732" s="108" t="s">
        <v>325</v>
      </c>
      <c r="H732" s="114"/>
      <c r="I732" s="118"/>
      <c r="J732" s="114"/>
    </row>
    <row r="733" spans="1:10" x14ac:dyDescent="0.25">
      <c r="A733" s="116" t="s">
        <v>449</v>
      </c>
      <c r="B733" s="118"/>
      <c r="C733" s="118"/>
      <c r="D733" s="140">
        <v>25</v>
      </c>
      <c r="E733" s="110">
        <f t="shared" si="13"/>
        <v>8531.4899999999961</v>
      </c>
      <c r="F733" s="114" t="s">
        <v>130</v>
      </c>
      <c r="G733" s="108" t="s">
        <v>107</v>
      </c>
      <c r="H733" s="114"/>
      <c r="I733" s="118"/>
      <c r="J733" s="114"/>
    </row>
    <row r="734" spans="1:10" x14ac:dyDescent="0.25">
      <c r="A734" s="116" t="s">
        <v>450</v>
      </c>
      <c r="B734" s="118"/>
      <c r="C734" s="118"/>
      <c r="D734" s="140">
        <v>100</v>
      </c>
      <c r="E734" s="110">
        <f t="shared" si="13"/>
        <v>8631.4899999999961</v>
      </c>
      <c r="F734" s="114" t="s">
        <v>130</v>
      </c>
      <c r="G734" s="108" t="s">
        <v>452</v>
      </c>
      <c r="H734" s="114"/>
      <c r="I734" s="118"/>
      <c r="J734" s="114"/>
    </row>
    <row r="735" spans="1:10" x14ac:dyDescent="0.25">
      <c r="A735" s="116" t="s">
        <v>451</v>
      </c>
      <c r="B735" s="118"/>
      <c r="C735" s="118"/>
      <c r="D735" s="140">
        <v>35</v>
      </c>
      <c r="E735" s="110">
        <f t="shared" si="13"/>
        <v>8666.4899999999961</v>
      </c>
      <c r="F735" s="114" t="s">
        <v>130</v>
      </c>
      <c r="G735" s="108" t="s">
        <v>453</v>
      </c>
      <c r="H735" s="114"/>
      <c r="I735" s="118"/>
      <c r="J735" s="114"/>
    </row>
    <row r="736" spans="1:10" x14ac:dyDescent="0.25">
      <c r="A736" s="116" t="s">
        <v>454</v>
      </c>
      <c r="B736" s="118"/>
      <c r="C736" s="118"/>
      <c r="D736" s="140">
        <v>10</v>
      </c>
      <c r="E736" s="110">
        <f t="shared" si="13"/>
        <v>8676.4899999999961</v>
      </c>
      <c r="F736" s="114" t="s">
        <v>130</v>
      </c>
      <c r="G736" s="108" t="s">
        <v>455</v>
      </c>
      <c r="H736" s="114"/>
      <c r="I736" s="118"/>
      <c r="J736" s="114"/>
    </row>
    <row r="737" spans="1:10" x14ac:dyDescent="0.25">
      <c r="A737" s="116" t="s">
        <v>458</v>
      </c>
      <c r="B737" s="118"/>
      <c r="C737" s="118"/>
      <c r="D737" s="139">
        <v>-1.25</v>
      </c>
      <c r="E737" s="110">
        <f t="shared" si="13"/>
        <v>8675.2399999999961</v>
      </c>
      <c r="F737" s="114" t="s">
        <v>129</v>
      </c>
      <c r="G737" s="108" t="s">
        <v>342</v>
      </c>
      <c r="H737" s="114"/>
      <c r="I737" s="118"/>
      <c r="J737" s="114"/>
    </row>
    <row r="738" spans="1:10" x14ac:dyDescent="0.25">
      <c r="A738" s="116" t="s">
        <v>457</v>
      </c>
      <c r="B738" s="118"/>
      <c r="C738" s="118"/>
      <c r="D738" s="140">
        <v>50</v>
      </c>
      <c r="E738" s="110">
        <f t="shared" si="13"/>
        <v>8725.2399999999961</v>
      </c>
      <c r="F738" s="114" t="s">
        <v>130</v>
      </c>
      <c r="G738" s="108" t="s">
        <v>459</v>
      </c>
      <c r="H738" s="114"/>
      <c r="I738" s="118"/>
      <c r="J738" s="114"/>
    </row>
    <row r="739" spans="1:10" x14ac:dyDescent="0.25">
      <c r="A739" s="116">
        <v>40551</v>
      </c>
      <c r="B739" s="118"/>
      <c r="C739" s="118"/>
      <c r="D739" s="140">
        <v>10</v>
      </c>
      <c r="E739" s="110">
        <f t="shared" si="13"/>
        <v>8735.2399999999961</v>
      </c>
      <c r="F739" s="114" t="s">
        <v>130</v>
      </c>
      <c r="G739" s="108" t="s">
        <v>315</v>
      </c>
      <c r="H739" s="114"/>
      <c r="I739" s="118"/>
      <c r="J739" s="114"/>
    </row>
    <row r="740" spans="1:10" x14ac:dyDescent="0.25">
      <c r="A740" s="116">
        <v>40551</v>
      </c>
      <c r="B740" s="118"/>
      <c r="C740" s="118"/>
      <c r="D740" s="140">
        <v>10</v>
      </c>
      <c r="E740" s="110">
        <f t="shared" si="13"/>
        <v>8745.2399999999961</v>
      </c>
      <c r="F740" s="114" t="s">
        <v>130</v>
      </c>
      <c r="G740" s="108" t="s">
        <v>325</v>
      </c>
      <c r="H740" s="114"/>
      <c r="I740" s="118"/>
      <c r="J740" s="114"/>
    </row>
    <row r="741" spans="1:10" x14ac:dyDescent="0.25">
      <c r="A741" s="116" t="s">
        <v>460</v>
      </c>
      <c r="B741" s="118"/>
      <c r="C741" s="118"/>
      <c r="D741" s="140">
        <v>250</v>
      </c>
      <c r="E741" s="110">
        <f t="shared" si="13"/>
        <v>8995.2399999999961</v>
      </c>
      <c r="F741" s="114" t="s">
        <v>130</v>
      </c>
      <c r="G741" s="108" t="s">
        <v>359</v>
      </c>
      <c r="H741" s="114"/>
      <c r="I741" s="118"/>
      <c r="J741" s="114"/>
    </row>
    <row r="742" spans="1:10" x14ac:dyDescent="0.25">
      <c r="A742" s="116" t="s">
        <v>461</v>
      </c>
      <c r="B742" s="118"/>
      <c r="C742" s="118"/>
      <c r="D742" s="140">
        <v>10</v>
      </c>
      <c r="E742" s="110">
        <f t="shared" si="13"/>
        <v>9005.2399999999961</v>
      </c>
      <c r="F742" s="114" t="s">
        <v>130</v>
      </c>
      <c r="G742" s="108" t="s">
        <v>455</v>
      </c>
      <c r="H742" s="114"/>
      <c r="I742" s="118"/>
      <c r="J742" s="114"/>
    </row>
    <row r="743" spans="1:10" x14ac:dyDescent="0.25">
      <c r="A743" s="116" t="s">
        <v>465</v>
      </c>
      <c r="B743" s="118"/>
      <c r="C743" s="118"/>
      <c r="D743" s="139">
        <v>-1.25</v>
      </c>
      <c r="E743" s="110">
        <f t="shared" si="13"/>
        <v>9003.9899999999961</v>
      </c>
      <c r="F743" s="114" t="s">
        <v>466</v>
      </c>
      <c r="G743" s="108" t="s">
        <v>342</v>
      </c>
      <c r="H743" s="114"/>
      <c r="I743" s="118"/>
      <c r="J743" s="114"/>
    </row>
    <row r="744" spans="1:10" x14ac:dyDescent="0.25">
      <c r="A744" s="105" t="s">
        <v>462</v>
      </c>
      <c r="D744" s="142">
        <v>30</v>
      </c>
      <c r="E744" s="110">
        <f t="shared" si="13"/>
        <v>9033.9899999999961</v>
      </c>
      <c r="F744" s="103" t="s">
        <v>130</v>
      </c>
      <c r="G744" s="108" t="s">
        <v>110</v>
      </c>
      <c r="H744" s="114"/>
      <c r="I744" s="118"/>
      <c r="J744" s="114"/>
    </row>
    <row r="745" spans="1:10" x14ac:dyDescent="0.25">
      <c r="A745" s="105" t="s">
        <v>463</v>
      </c>
      <c r="D745" s="142">
        <v>15.47</v>
      </c>
      <c r="E745" s="110">
        <f t="shared" si="13"/>
        <v>9049.4599999999955</v>
      </c>
      <c r="F745" s="103" t="s">
        <v>130</v>
      </c>
      <c r="G745" s="108" t="s">
        <v>354</v>
      </c>
      <c r="H745" s="114"/>
      <c r="I745" s="118"/>
      <c r="J745" s="114"/>
    </row>
    <row r="746" spans="1:10" x14ac:dyDescent="0.25">
      <c r="A746" s="105" t="s">
        <v>463</v>
      </c>
      <c r="D746" s="142">
        <v>10</v>
      </c>
      <c r="E746" s="110">
        <f t="shared" si="13"/>
        <v>9059.4599999999955</v>
      </c>
      <c r="F746" s="103" t="s">
        <v>130</v>
      </c>
      <c r="G746" s="108" t="s">
        <v>315</v>
      </c>
      <c r="H746" s="114"/>
      <c r="I746" s="118"/>
      <c r="J746" s="114"/>
    </row>
    <row r="747" spans="1:10" x14ac:dyDescent="0.25">
      <c r="A747" s="105">
        <v>40552</v>
      </c>
      <c r="D747" s="142">
        <v>10</v>
      </c>
      <c r="E747" s="110">
        <f t="shared" si="13"/>
        <v>9069.4599999999955</v>
      </c>
      <c r="F747" s="103" t="s">
        <v>130</v>
      </c>
      <c r="G747" s="108" t="s">
        <v>325</v>
      </c>
      <c r="H747" s="114"/>
      <c r="I747" s="118"/>
      <c r="J747" s="114"/>
    </row>
    <row r="748" spans="1:10" x14ac:dyDescent="0.25">
      <c r="A748" s="105">
        <v>40733</v>
      </c>
      <c r="D748" s="142">
        <v>50</v>
      </c>
      <c r="E748" s="110">
        <f t="shared" si="13"/>
        <v>9119.4599999999955</v>
      </c>
      <c r="F748" s="103" t="s">
        <v>130</v>
      </c>
      <c r="G748" s="108" t="s">
        <v>464</v>
      </c>
      <c r="H748" s="114"/>
      <c r="I748" s="118"/>
      <c r="J748" s="114"/>
    </row>
    <row r="749" spans="1:10" x14ac:dyDescent="0.25">
      <c r="A749" s="105">
        <v>40795</v>
      </c>
      <c r="D749" s="142">
        <v>2000</v>
      </c>
      <c r="E749" s="110">
        <f t="shared" si="13"/>
        <v>11119.459999999995</v>
      </c>
      <c r="F749" s="103" t="s">
        <v>130</v>
      </c>
      <c r="G749" s="108" t="s">
        <v>311</v>
      </c>
      <c r="H749" s="114"/>
      <c r="I749" s="118"/>
      <c r="J749" s="114"/>
    </row>
    <row r="750" spans="1:10" x14ac:dyDescent="0.25">
      <c r="A750" s="105" t="s">
        <v>467</v>
      </c>
      <c r="D750" s="142">
        <v>10</v>
      </c>
      <c r="E750" s="110">
        <f t="shared" si="13"/>
        <v>11129.459999999995</v>
      </c>
      <c r="F750" s="103" t="s">
        <v>130</v>
      </c>
      <c r="G750" s="108" t="s">
        <v>455</v>
      </c>
      <c r="H750" s="114"/>
      <c r="I750" s="118"/>
      <c r="J750" s="114"/>
    </row>
    <row r="751" spans="1:10" x14ac:dyDescent="0.25">
      <c r="A751" s="105" t="s">
        <v>468</v>
      </c>
      <c r="D751" s="142">
        <v>96</v>
      </c>
      <c r="E751" s="110">
        <f t="shared" si="13"/>
        <v>11225.459999999995</v>
      </c>
      <c r="F751" s="103" t="s">
        <v>130</v>
      </c>
      <c r="G751" s="108" t="s">
        <v>470</v>
      </c>
      <c r="H751" s="114"/>
      <c r="I751" s="118"/>
      <c r="J751" s="114"/>
    </row>
    <row r="752" spans="1:10" x14ac:dyDescent="0.25">
      <c r="A752" s="116" t="s">
        <v>469</v>
      </c>
      <c r="B752" s="118"/>
      <c r="C752" s="118"/>
      <c r="D752" s="140">
        <v>-1.25</v>
      </c>
      <c r="E752" s="110">
        <f t="shared" si="13"/>
        <v>11224.209999999995</v>
      </c>
      <c r="F752" s="114" t="s">
        <v>129</v>
      </c>
      <c r="G752" s="108" t="s">
        <v>342</v>
      </c>
      <c r="H752" s="114"/>
      <c r="I752" s="118"/>
      <c r="J752" s="114"/>
    </row>
    <row r="753" spans="1:10" x14ac:dyDescent="0.25">
      <c r="A753" s="116" t="s">
        <v>471</v>
      </c>
      <c r="B753" s="118"/>
      <c r="C753" s="118"/>
      <c r="D753" s="140">
        <v>10</v>
      </c>
      <c r="E753" s="110">
        <f t="shared" si="13"/>
        <v>11234.209999999995</v>
      </c>
      <c r="F753" s="114" t="s">
        <v>130</v>
      </c>
      <c r="G753" s="108" t="s">
        <v>315</v>
      </c>
      <c r="H753" s="114"/>
      <c r="I753" s="118"/>
      <c r="J753" s="114"/>
    </row>
    <row r="754" spans="1:10" x14ac:dyDescent="0.25">
      <c r="A754" s="116" t="s">
        <v>471</v>
      </c>
      <c r="B754" s="118"/>
      <c r="C754" s="118"/>
      <c r="D754" s="140">
        <v>50</v>
      </c>
      <c r="E754" s="110">
        <f t="shared" si="13"/>
        <v>11284.209999999995</v>
      </c>
      <c r="F754" s="114" t="s">
        <v>130</v>
      </c>
      <c r="G754" s="108" t="s">
        <v>472</v>
      </c>
      <c r="H754" s="114"/>
      <c r="I754" s="118"/>
      <c r="J754" s="114"/>
    </row>
    <row r="755" spans="1:10" x14ac:dyDescent="0.25">
      <c r="A755" s="116">
        <v>40612</v>
      </c>
      <c r="B755" s="118"/>
      <c r="C755" s="118"/>
      <c r="D755" s="140">
        <v>10</v>
      </c>
      <c r="E755" s="110">
        <f t="shared" si="13"/>
        <v>11294.209999999995</v>
      </c>
      <c r="F755" s="114" t="s">
        <v>130</v>
      </c>
      <c r="G755" s="108" t="s">
        <v>325</v>
      </c>
      <c r="H755" s="114"/>
      <c r="I755" s="118"/>
      <c r="J755" s="114"/>
    </row>
    <row r="756" spans="1:10" x14ac:dyDescent="0.25">
      <c r="A756" s="116">
        <v>40612</v>
      </c>
      <c r="B756" s="118"/>
      <c r="C756" s="118"/>
      <c r="D756" s="140">
        <v>27.8</v>
      </c>
      <c r="E756" s="110">
        <f t="shared" si="13"/>
        <v>11322.009999999995</v>
      </c>
      <c r="F756" s="114" t="s">
        <v>130</v>
      </c>
      <c r="G756" s="108" t="s">
        <v>348</v>
      </c>
      <c r="H756" s="114"/>
      <c r="I756" s="118"/>
      <c r="J756" s="114"/>
    </row>
    <row r="757" spans="1:10" x14ac:dyDescent="0.25">
      <c r="A757" s="116">
        <v>40673</v>
      </c>
      <c r="B757" s="118"/>
      <c r="C757" s="118"/>
      <c r="D757" s="140">
        <v>50</v>
      </c>
      <c r="E757" s="110">
        <f t="shared" si="13"/>
        <v>11372.009999999995</v>
      </c>
      <c r="F757" s="114" t="s">
        <v>130</v>
      </c>
      <c r="G757" s="108" t="s">
        <v>430</v>
      </c>
      <c r="H757" s="114"/>
      <c r="I757" s="118"/>
      <c r="J757" s="114"/>
    </row>
    <row r="758" spans="1:10" x14ac:dyDescent="0.25">
      <c r="A758" s="116">
        <v>40734</v>
      </c>
      <c r="B758" s="118"/>
      <c r="C758" s="118"/>
      <c r="D758" s="139">
        <v>-66.52</v>
      </c>
      <c r="E758" s="110">
        <f t="shared" si="13"/>
        <v>11305.489999999994</v>
      </c>
      <c r="F758" s="114" t="s">
        <v>129</v>
      </c>
      <c r="G758" s="108" t="s">
        <v>474</v>
      </c>
      <c r="H758" s="114"/>
      <c r="I758" s="118"/>
      <c r="J758" s="114"/>
    </row>
    <row r="759" spans="1:10" x14ac:dyDescent="0.25">
      <c r="A759" s="116">
        <v>40826</v>
      </c>
      <c r="B759" s="118"/>
      <c r="C759" s="118"/>
      <c r="D759" s="139">
        <v>-438.76</v>
      </c>
      <c r="E759" s="110">
        <f t="shared" si="13"/>
        <v>10866.729999999994</v>
      </c>
      <c r="F759" s="114" t="s">
        <v>134</v>
      </c>
      <c r="G759" s="108" t="s">
        <v>475</v>
      </c>
      <c r="H759" s="114"/>
      <c r="I759" s="118"/>
      <c r="J759" s="114"/>
    </row>
    <row r="760" spans="1:10" x14ac:dyDescent="0.25">
      <c r="A760" s="116">
        <v>40826</v>
      </c>
      <c r="B760" s="118"/>
      <c r="C760" s="118"/>
      <c r="D760" s="139">
        <v>-15.5</v>
      </c>
      <c r="E760" s="110">
        <f t="shared" si="13"/>
        <v>10851.229999999994</v>
      </c>
      <c r="F760" s="114" t="s">
        <v>129</v>
      </c>
      <c r="G760" s="108" t="s">
        <v>335</v>
      </c>
      <c r="H760" s="114"/>
      <c r="I760" s="118"/>
      <c r="J760" s="114"/>
    </row>
    <row r="761" spans="1:10" x14ac:dyDescent="0.25">
      <c r="A761" s="116" t="s">
        <v>477</v>
      </c>
      <c r="B761" s="118"/>
      <c r="C761" s="118"/>
      <c r="D761" s="140">
        <v>10</v>
      </c>
      <c r="E761" s="110">
        <f t="shared" si="13"/>
        <v>10861.229999999994</v>
      </c>
      <c r="F761" s="114" t="s">
        <v>130</v>
      </c>
      <c r="G761" s="108" t="s">
        <v>455</v>
      </c>
      <c r="H761" s="114"/>
      <c r="I761" s="118"/>
      <c r="J761" s="114"/>
    </row>
    <row r="762" spans="1:10" x14ac:dyDescent="0.25">
      <c r="A762" s="116" t="s">
        <v>478</v>
      </c>
      <c r="B762" s="118"/>
      <c r="C762" s="118"/>
      <c r="D762" s="139">
        <v>-1.25</v>
      </c>
      <c r="E762" s="110">
        <f t="shared" si="13"/>
        <v>10859.979999999994</v>
      </c>
      <c r="F762" s="114" t="s">
        <v>129</v>
      </c>
      <c r="G762" s="108" t="s">
        <v>342</v>
      </c>
      <c r="H762" s="114"/>
      <c r="I762" s="118"/>
      <c r="J762" s="114"/>
    </row>
    <row r="763" spans="1:10" x14ac:dyDescent="0.25">
      <c r="A763" s="116" t="s">
        <v>479</v>
      </c>
      <c r="B763" s="118"/>
      <c r="C763" s="118"/>
      <c r="D763" s="140">
        <v>450</v>
      </c>
      <c r="E763" s="110">
        <f t="shared" si="13"/>
        <v>11309.979999999994</v>
      </c>
      <c r="F763" s="114" t="s">
        <v>130</v>
      </c>
      <c r="G763" s="108" t="s">
        <v>480</v>
      </c>
      <c r="H763" s="114"/>
      <c r="I763" s="118"/>
      <c r="J763" s="114"/>
    </row>
    <row r="764" spans="1:10" x14ac:dyDescent="0.25">
      <c r="A764" s="116" t="s">
        <v>479</v>
      </c>
      <c r="B764" s="118"/>
      <c r="C764" s="118"/>
      <c r="D764" s="140">
        <v>10</v>
      </c>
      <c r="E764" s="110">
        <f t="shared" si="13"/>
        <v>11319.979999999994</v>
      </c>
      <c r="F764" s="114" t="s">
        <v>130</v>
      </c>
      <c r="G764" s="108" t="s">
        <v>315</v>
      </c>
      <c r="H764" s="114"/>
      <c r="I764" s="118"/>
      <c r="J764" s="114"/>
    </row>
    <row r="765" spans="1:10" x14ac:dyDescent="0.25">
      <c r="A765" s="116">
        <v>40554</v>
      </c>
      <c r="B765" s="118"/>
      <c r="C765" s="118"/>
      <c r="D765" s="140">
        <v>10</v>
      </c>
      <c r="E765" s="110">
        <f t="shared" si="13"/>
        <v>11329.979999999994</v>
      </c>
      <c r="F765" s="114" t="s">
        <v>130</v>
      </c>
      <c r="G765" s="108" t="s">
        <v>325</v>
      </c>
      <c r="H765" s="114"/>
      <c r="I765" s="118"/>
      <c r="J765" s="114"/>
    </row>
    <row r="766" spans="1:10" x14ac:dyDescent="0.25">
      <c r="A766" s="116">
        <v>40735</v>
      </c>
      <c r="B766" s="118"/>
      <c r="C766" s="118"/>
      <c r="D766" s="137">
        <v>750</v>
      </c>
      <c r="E766" s="110">
        <f t="shared" si="13"/>
        <v>12079.979999999994</v>
      </c>
      <c r="F766" s="114" t="s">
        <v>130</v>
      </c>
      <c r="G766" s="108" t="s">
        <v>481</v>
      </c>
      <c r="H766" s="114"/>
      <c r="I766" s="118"/>
      <c r="J766" s="114"/>
    </row>
    <row r="767" spans="1:10" x14ac:dyDescent="0.25">
      <c r="A767" s="116">
        <v>40797</v>
      </c>
      <c r="B767" s="118"/>
      <c r="C767" s="118"/>
      <c r="D767" s="137">
        <v>50</v>
      </c>
      <c r="E767" s="110">
        <f t="shared" si="13"/>
        <v>12129.979999999994</v>
      </c>
      <c r="F767" s="114" t="s">
        <v>130</v>
      </c>
      <c r="G767" s="108" t="s">
        <v>295</v>
      </c>
      <c r="H767" s="114"/>
      <c r="I767" s="118"/>
      <c r="J767" s="114"/>
    </row>
    <row r="768" spans="1:10" x14ac:dyDescent="0.25">
      <c r="A768" s="116">
        <v>40797</v>
      </c>
      <c r="B768" s="118"/>
      <c r="C768" s="118"/>
      <c r="D768" s="139">
        <v>-193.38</v>
      </c>
      <c r="E768" s="110">
        <f t="shared" si="13"/>
        <v>11936.599999999995</v>
      </c>
      <c r="F768" s="114" t="s">
        <v>134</v>
      </c>
      <c r="G768" s="108" t="s">
        <v>482</v>
      </c>
      <c r="H768" s="114"/>
      <c r="I768" s="118"/>
      <c r="J768" s="114"/>
    </row>
    <row r="769" spans="1:10" x14ac:dyDescent="0.25">
      <c r="A769" s="116" t="s">
        <v>484</v>
      </c>
      <c r="B769" s="118"/>
      <c r="C769" s="118"/>
      <c r="D769" s="140">
        <v>100</v>
      </c>
      <c r="E769" s="110">
        <f t="shared" si="13"/>
        <v>12036.599999999995</v>
      </c>
      <c r="F769" s="114" t="s">
        <v>130</v>
      </c>
      <c r="G769" s="108" t="s">
        <v>339</v>
      </c>
      <c r="H769" s="114"/>
      <c r="I769" s="118"/>
      <c r="J769" s="114"/>
    </row>
    <row r="770" spans="1:10" x14ac:dyDescent="0.25">
      <c r="A770" s="116" t="s">
        <v>485</v>
      </c>
      <c r="B770" s="118"/>
      <c r="C770" s="118"/>
      <c r="D770" s="140">
        <v>50</v>
      </c>
      <c r="E770" s="110">
        <f t="shared" si="13"/>
        <v>12086.599999999995</v>
      </c>
      <c r="F770" s="114" t="s">
        <v>130</v>
      </c>
      <c r="G770" s="108" t="s">
        <v>487</v>
      </c>
      <c r="H770" s="114"/>
      <c r="I770" s="118"/>
      <c r="J770" s="114"/>
    </row>
    <row r="771" spans="1:10" x14ac:dyDescent="0.25">
      <c r="A771" s="116" t="s">
        <v>485</v>
      </c>
      <c r="B771" s="118"/>
      <c r="C771" s="118"/>
      <c r="D771" s="139">
        <v>-785.4</v>
      </c>
      <c r="E771" s="110">
        <f t="shared" si="13"/>
        <v>11301.199999999995</v>
      </c>
      <c r="F771" s="114" t="s">
        <v>134</v>
      </c>
      <c r="G771" s="108" t="s">
        <v>486</v>
      </c>
      <c r="H771" s="114"/>
      <c r="I771" s="118"/>
      <c r="J771" s="114"/>
    </row>
    <row r="772" spans="1:10" x14ac:dyDescent="0.25">
      <c r="A772" s="116" t="s">
        <v>489</v>
      </c>
      <c r="B772" s="118"/>
      <c r="C772" s="118"/>
      <c r="D772" s="140">
        <v>10</v>
      </c>
      <c r="E772" s="110">
        <f t="shared" si="13"/>
        <v>11311.199999999995</v>
      </c>
      <c r="F772" s="114" t="s">
        <v>130</v>
      </c>
      <c r="G772" s="108" t="s">
        <v>455</v>
      </c>
      <c r="H772" s="114"/>
      <c r="I772" s="118"/>
      <c r="J772" s="114"/>
    </row>
    <row r="773" spans="1:10" x14ac:dyDescent="0.25">
      <c r="A773" s="116">
        <v>40871</v>
      </c>
      <c r="B773" s="118"/>
      <c r="C773" s="118"/>
      <c r="D773" s="140">
        <v>100</v>
      </c>
      <c r="E773" s="110">
        <f t="shared" si="13"/>
        <v>11411.199999999995</v>
      </c>
      <c r="F773" s="114" t="s">
        <v>130</v>
      </c>
      <c r="G773" s="108" t="s">
        <v>282</v>
      </c>
      <c r="H773" s="114"/>
      <c r="I773" s="118"/>
      <c r="J773" s="114"/>
    </row>
    <row r="774" spans="1:10" x14ac:dyDescent="0.25">
      <c r="A774" s="116">
        <v>40872</v>
      </c>
      <c r="B774" s="118"/>
      <c r="C774" s="118"/>
      <c r="D774" s="139">
        <v>-1.25</v>
      </c>
      <c r="E774" s="110">
        <f t="shared" si="13"/>
        <v>11409.949999999995</v>
      </c>
      <c r="F774" s="114" t="s">
        <v>129</v>
      </c>
      <c r="G774" s="108" t="s">
        <v>342</v>
      </c>
      <c r="H774" s="114"/>
      <c r="I774" s="118"/>
      <c r="J774" s="114"/>
    </row>
    <row r="775" spans="1:10" x14ac:dyDescent="0.25">
      <c r="A775" s="116">
        <v>40873</v>
      </c>
      <c r="B775" s="118"/>
      <c r="C775" s="118"/>
      <c r="D775" s="139">
        <v>-169.66</v>
      </c>
      <c r="E775" s="110">
        <f t="shared" si="13"/>
        <v>11240.289999999995</v>
      </c>
      <c r="F775" s="114" t="s">
        <v>191</v>
      </c>
      <c r="G775" s="108" t="s">
        <v>399</v>
      </c>
      <c r="H775" s="114"/>
      <c r="I775" s="118"/>
      <c r="J775" s="114"/>
    </row>
    <row r="776" spans="1:10" x14ac:dyDescent="0.25">
      <c r="A776" s="116">
        <v>40875</v>
      </c>
      <c r="B776" s="118"/>
      <c r="C776" s="118"/>
      <c r="D776" s="140">
        <v>75</v>
      </c>
      <c r="E776" s="110">
        <f t="shared" si="13"/>
        <v>11315.289999999995</v>
      </c>
      <c r="F776" s="114" t="s">
        <v>130</v>
      </c>
      <c r="G776" s="108" t="s">
        <v>376</v>
      </c>
      <c r="H776" s="114"/>
      <c r="I776" s="118"/>
      <c r="J776" s="114"/>
    </row>
    <row r="777" spans="1:10" x14ac:dyDescent="0.25">
      <c r="A777" s="116">
        <v>40875</v>
      </c>
      <c r="B777" s="118"/>
      <c r="C777" s="118"/>
      <c r="D777" s="139">
        <v>-168.72</v>
      </c>
      <c r="E777" s="110">
        <f t="shared" si="13"/>
        <v>11146.569999999996</v>
      </c>
      <c r="F777" s="114" t="s">
        <v>191</v>
      </c>
      <c r="G777" s="108" t="s">
        <v>201</v>
      </c>
      <c r="H777" s="114"/>
      <c r="I777" s="118"/>
      <c r="J777" s="114"/>
    </row>
    <row r="778" spans="1:10" x14ac:dyDescent="0.25">
      <c r="A778" s="116">
        <v>40875</v>
      </c>
      <c r="B778" s="118"/>
      <c r="C778" s="118"/>
      <c r="D778" s="139">
        <v>-168.72</v>
      </c>
      <c r="E778" s="110">
        <f t="shared" si="13"/>
        <v>10977.849999999997</v>
      </c>
      <c r="F778" s="114" t="s">
        <v>191</v>
      </c>
      <c r="G778" s="108" t="s">
        <v>201</v>
      </c>
      <c r="H778" s="114"/>
      <c r="I778" s="118"/>
      <c r="J778" s="114"/>
    </row>
    <row r="779" spans="1:10" x14ac:dyDescent="0.25">
      <c r="A779" s="116">
        <v>40877</v>
      </c>
      <c r="B779" s="118"/>
      <c r="C779" s="118"/>
      <c r="D779" s="140">
        <v>10</v>
      </c>
      <c r="E779" s="110">
        <f t="shared" si="13"/>
        <v>10987.849999999997</v>
      </c>
      <c r="F779" s="114" t="s">
        <v>130</v>
      </c>
      <c r="G779" s="108" t="s">
        <v>315</v>
      </c>
      <c r="H779" s="114"/>
      <c r="I779" s="118"/>
      <c r="J779" s="114"/>
    </row>
    <row r="780" spans="1:10" x14ac:dyDescent="0.25">
      <c r="A780" s="116">
        <v>40878</v>
      </c>
      <c r="B780" s="118"/>
      <c r="C780" s="118"/>
      <c r="D780" s="140">
        <v>10</v>
      </c>
      <c r="E780" s="110">
        <f t="shared" si="13"/>
        <v>10997.849999999997</v>
      </c>
      <c r="F780" s="114" t="s">
        <v>130</v>
      </c>
      <c r="G780" s="108" t="s">
        <v>325</v>
      </c>
      <c r="H780" s="114"/>
      <c r="I780" s="118"/>
      <c r="J780" s="114"/>
    </row>
    <row r="781" spans="1:10" x14ac:dyDescent="0.25">
      <c r="A781" s="116">
        <v>40878</v>
      </c>
      <c r="B781" s="118"/>
      <c r="C781" s="118"/>
      <c r="D781" s="139">
        <v>-338.74</v>
      </c>
      <c r="E781" s="110">
        <f t="shared" si="13"/>
        <v>10659.109999999997</v>
      </c>
      <c r="F781" s="114" t="s">
        <v>191</v>
      </c>
      <c r="G781" s="108" t="s">
        <v>492</v>
      </c>
      <c r="H781" s="114"/>
      <c r="I781" s="118"/>
      <c r="J781" s="114"/>
    </row>
    <row r="782" spans="1:10" x14ac:dyDescent="0.25">
      <c r="A782" s="116">
        <v>40879</v>
      </c>
      <c r="B782" s="118"/>
      <c r="C782" s="118"/>
      <c r="D782" s="140">
        <v>50</v>
      </c>
      <c r="E782" s="110">
        <f t="shared" si="13"/>
        <v>10709.109999999997</v>
      </c>
      <c r="F782" s="114" t="s">
        <v>130</v>
      </c>
      <c r="G782" s="108" t="s">
        <v>493</v>
      </c>
      <c r="H782" s="114"/>
      <c r="I782" s="118"/>
      <c r="J782" s="114"/>
    </row>
    <row r="783" spans="1:10" x14ac:dyDescent="0.25">
      <c r="A783" s="116">
        <v>40879</v>
      </c>
      <c r="B783" s="118"/>
      <c r="C783" s="118"/>
      <c r="D783" s="140">
        <v>250</v>
      </c>
      <c r="E783" s="110">
        <f t="shared" si="13"/>
        <v>10959.109999999997</v>
      </c>
      <c r="F783" s="114" t="s">
        <v>130</v>
      </c>
      <c r="G783" s="108" t="s">
        <v>494</v>
      </c>
      <c r="H783" s="114"/>
      <c r="I783" s="118"/>
      <c r="J783" s="114"/>
    </row>
    <row r="784" spans="1:10" x14ac:dyDescent="0.25">
      <c r="A784" s="116">
        <v>40884</v>
      </c>
      <c r="B784" s="118"/>
      <c r="C784" s="118"/>
      <c r="D784" s="139">
        <v>-169.11</v>
      </c>
      <c r="E784" s="110">
        <f t="shared" si="13"/>
        <v>10789.999999999996</v>
      </c>
      <c r="F784" s="114" t="s">
        <v>191</v>
      </c>
      <c r="G784" s="108" t="s">
        <v>495</v>
      </c>
      <c r="H784" s="114"/>
      <c r="I784" s="118"/>
      <c r="J784" s="114"/>
    </row>
    <row r="785" spans="1:10" x14ac:dyDescent="0.25">
      <c r="A785" s="116">
        <v>40884</v>
      </c>
      <c r="B785" s="118"/>
      <c r="C785" s="118"/>
      <c r="D785" s="139">
        <v>-169.11</v>
      </c>
      <c r="E785" s="110">
        <f t="shared" si="13"/>
        <v>10620.889999999996</v>
      </c>
      <c r="F785" s="114" t="s">
        <v>191</v>
      </c>
      <c r="G785" s="108" t="s">
        <v>495</v>
      </c>
      <c r="H785" s="114"/>
      <c r="I785" s="118"/>
      <c r="J785" s="114"/>
    </row>
    <row r="786" spans="1:10" x14ac:dyDescent="0.25">
      <c r="A786" s="116">
        <v>40885</v>
      </c>
      <c r="B786" s="118"/>
      <c r="C786" s="118"/>
      <c r="D786" s="139">
        <v>-33.880000000000003</v>
      </c>
      <c r="E786" s="110">
        <f t="shared" si="13"/>
        <v>10587.009999999997</v>
      </c>
      <c r="F786" s="114" t="s">
        <v>191</v>
      </c>
      <c r="G786" s="108" t="s">
        <v>497</v>
      </c>
      <c r="H786" s="114"/>
      <c r="I786" s="118"/>
      <c r="J786" s="114"/>
    </row>
    <row r="787" spans="1:10" x14ac:dyDescent="0.25">
      <c r="A787" s="116">
        <v>40885</v>
      </c>
      <c r="B787" s="118"/>
      <c r="C787" s="118"/>
      <c r="D787" s="139">
        <v>-169.41</v>
      </c>
      <c r="E787" s="110">
        <f t="shared" si="13"/>
        <v>10417.599999999997</v>
      </c>
      <c r="F787" s="114" t="s">
        <v>191</v>
      </c>
      <c r="G787" s="108" t="s">
        <v>497</v>
      </c>
      <c r="H787" s="114"/>
      <c r="I787" s="118"/>
      <c r="J787" s="114"/>
    </row>
    <row r="788" spans="1:10" x14ac:dyDescent="0.25">
      <c r="A788" s="116">
        <v>40885</v>
      </c>
      <c r="B788" s="118"/>
      <c r="C788" s="118"/>
      <c r="D788" s="140">
        <v>100</v>
      </c>
      <c r="E788" s="110">
        <f t="shared" si="13"/>
        <v>10517.599999999997</v>
      </c>
      <c r="F788" s="114" t="s">
        <v>130</v>
      </c>
      <c r="G788" s="108" t="s">
        <v>496</v>
      </c>
      <c r="H788" s="114"/>
      <c r="I788" s="118"/>
      <c r="J788" s="114"/>
    </row>
    <row r="789" spans="1:10" x14ac:dyDescent="0.25">
      <c r="A789" s="116">
        <v>40888</v>
      </c>
      <c r="B789" s="118"/>
      <c r="C789" s="118"/>
      <c r="D789" s="139">
        <v>-338.87</v>
      </c>
      <c r="E789" s="110">
        <f t="shared" si="13"/>
        <v>10178.729999999996</v>
      </c>
      <c r="F789" s="114" t="s">
        <v>191</v>
      </c>
      <c r="G789" s="108" t="s">
        <v>490</v>
      </c>
      <c r="H789" s="114"/>
      <c r="I789" s="118"/>
      <c r="J789" s="114"/>
    </row>
    <row r="790" spans="1:10" x14ac:dyDescent="0.25">
      <c r="A790" s="116">
        <v>40889</v>
      </c>
      <c r="B790" s="118"/>
      <c r="C790" s="118"/>
      <c r="D790" s="139">
        <v>-338.87</v>
      </c>
      <c r="E790" s="110">
        <f t="shared" si="13"/>
        <v>9839.8599999999951</v>
      </c>
      <c r="F790" s="114" t="s">
        <v>191</v>
      </c>
      <c r="G790" s="108" t="s">
        <v>490</v>
      </c>
      <c r="H790" s="114"/>
      <c r="I790" s="118"/>
      <c r="J790" s="114"/>
    </row>
    <row r="791" spans="1:10" x14ac:dyDescent="0.25">
      <c r="A791" s="116">
        <v>40893</v>
      </c>
      <c r="B791" s="118"/>
      <c r="C791" s="118"/>
      <c r="D791" s="140">
        <v>20</v>
      </c>
      <c r="E791" s="110">
        <f t="shared" si="13"/>
        <v>9859.8599999999951</v>
      </c>
      <c r="F791" s="114" t="s">
        <v>130</v>
      </c>
      <c r="G791" s="108" t="s">
        <v>499</v>
      </c>
      <c r="H791" s="114"/>
      <c r="I791" s="118"/>
      <c r="J791" s="114"/>
    </row>
    <row r="792" spans="1:10" x14ac:dyDescent="0.25">
      <c r="A792" s="116">
        <v>40893</v>
      </c>
      <c r="B792" s="118"/>
      <c r="C792" s="118"/>
      <c r="D792" s="140">
        <v>25</v>
      </c>
      <c r="E792" s="110">
        <f t="shared" si="13"/>
        <v>9884.8599999999951</v>
      </c>
      <c r="F792" s="114" t="s">
        <v>130</v>
      </c>
      <c r="G792" s="108" t="s">
        <v>500</v>
      </c>
      <c r="H792" s="114"/>
      <c r="I792" s="118"/>
      <c r="J792" s="114"/>
    </row>
    <row r="793" spans="1:10" x14ac:dyDescent="0.25">
      <c r="A793" s="116">
        <v>40898</v>
      </c>
      <c r="B793" s="118"/>
      <c r="C793" s="118"/>
      <c r="D793" s="140">
        <v>10</v>
      </c>
      <c r="E793" s="110">
        <f t="shared" ref="E793:E840" si="14">E792+D793</f>
        <v>9894.8599999999951</v>
      </c>
      <c r="F793" s="114" t="s">
        <v>130</v>
      </c>
      <c r="G793" s="108" t="s">
        <v>455</v>
      </c>
      <c r="H793" s="114"/>
      <c r="I793" s="118"/>
      <c r="J793" s="114"/>
    </row>
    <row r="794" spans="1:10" x14ac:dyDescent="0.25">
      <c r="A794" s="116">
        <v>40899</v>
      </c>
      <c r="B794" s="118"/>
      <c r="C794" s="118"/>
      <c r="D794" s="140">
        <v>365</v>
      </c>
      <c r="E794" s="110">
        <f t="shared" si="14"/>
        <v>10259.859999999995</v>
      </c>
      <c r="F794" s="114" t="s">
        <v>130</v>
      </c>
      <c r="G794" s="108" t="s">
        <v>501</v>
      </c>
      <c r="H794" s="114"/>
      <c r="I794" s="118"/>
      <c r="J794" s="114"/>
    </row>
    <row r="795" spans="1:10" x14ac:dyDescent="0.25">
      <c r="A795" s="116">
        <v>40899</v>
      </c>
      <c r="B795" s="118"/>
      <c r="C795" s="118"/>
      <c r="D795" s="140">
        <v>30</v>
      </c>
      <c r="E795" s="110">
        <f t="shared" si="14"/>
        <v>10289.859999999995</v>
      </c>
      <c r="F795" s="114" t="s">
        <v>130</v>
      </c>
      <c r="G795" s="108" t="s">
        <v>502</v>
      </c>
      <c r="H795" s="114"/>
      <c r="I795" s="118"/>
      <c r="J795" s="114"/>
    </row>
    <row r="796" spans="1:10" x14ac:dyDescent="0.25">
      <c r="A796" s="116">
        <v>40899</v>
      </c>
      <c r="B796" s="118"/>
      <c r="C796" s="118"/>
      <c r="D796" s="140">
        <v>250</v>
      </c>
      <c r="E796" s="110">
        <f t="shared" si="14"/>
        <v>10539.859999999995</v>
      </c>
      <c r="F796" s="114" t="s">
        <v>130</v>
      </c>
      <c r="G796" s="108" t="s">
        <v>503</v>
      </c>
      <c r="H796" s="114"/>
      <c r="I796" s="118"/>
      <c r="J796" s="114"/>
    </row>
    <row r="797" spans="1:10" x14ac:dyDescent="0.25">
      <c r="A797" s="116">
        <v>40900</v>
      </c>
      <c r="B797" s="118"/>
      <c r="C797" s="118"/>
      <c r="D797" s="140">
        <v>50</v>
      </c>
      <c r="E797" s="110">
        <f t="shared" si="14"/>
        <v>10589.859999999995</v>
      </c>
      <c r="F797" s="114" t="s">
        <v>130</v>
      </c>
      <c r="G797" s="108" t="s">
        <v>504</v>
      </c>
      <c r="H797" s="114"/>
      <c r="I797" s="118"/>
      <c r="J797" s="114"/>
    </row>
    <row r="798" spans="1:10" x14ac:dyDescent="0.25">
      <c r="A798" s="116">
        <v>40904</v>
      </c>
      <c r="B798" s="118"/>
      <c r="C798" s="118"/>
      <c r="D798" s="140">
        <v>25</v>
      </c>
      <c r="E798" s="110">
        <f t="shared" si="14"/>
        <v>10614.859999999995</v>
      </c>
      <c r="F798" s="114" t="s">
        <v>130</v>
      </c>
      <c r="G798" s="108" t="s">
        <v>505</v>
      </c>
      <c r="H798" s="114"/>
      <c r="I798" s="118"/>
      <c r="J798" s="114"/>
    </row>
    <row r="799" spans="1:10" x14ac:dyDescent="0.25">
      <c r="A799" s="116">
        <v>40904</v>
      </c>
      <c r="B799" s="118"/>
      <c r="C799" s="118"/>
      <c r="D799" s="140">
        <v>150</v>
      </c>
      <c r="E799" s="110">
        <f t="shared" si="14"/>
        <v>10764.859999999995</v>
      </c>
      <c r="F799" s="114" t="s">
        <v>130</v>
      </c>
      <c r="G799" s="108" t="s">
        <v>506</v>
      </c>
      <c r="H799" s="114"/>
      <c r="I799" s="118"/>
      <c r="J799" s="114"/>
    </row>
    <row r="800" spans="1:10" x14ac:dyDescent="0.25">
      <c r="A800" s="116">
        <v>40904</v>
      </c>
      <c r="B800" s="118"/>
      <c r="C800" s="118"/>
      <c r="D800" s="139">
        <v>-1.25</v>
      </c>
      <c r="E800" s="110">
        <f t="shared" si="14"/>
        <v>10763.609999999995</v>
      </c>
      <c r="F800" s="114" t="s">
        <v>129</v>
      </c>
      <c r="G800" s="108" t="s">
        <v>342</v>
      </c>
      <c r="H800" s="114"/>
      <c r="I800" s="118"/>
      <c r="J800" s="114"/>
    </row>
    <row r="801" spans="1:10" x14ac:dyDescent="0.25">
      <c r="A801" s="116">
        <v>40905</v>
      </c>
      <c r="B801" s="118"/>
      <c r="C801" s="118"/>
      <c r="D801" s="140">
        <v>24</v>
      </c>
      <c r="E801" s="110">
        <f t="shared" si="14"/>
        <v>10787.609999999995</v>
      </c>
      <c r="F801" s="114" t="s">
        <v>130</v>
      </c>
      <c r="G801" s="108" t="s">
        <v>507</v>
      </c>
      <c r="H801" s="114"/>
      <c r="I801" s="118"/>
      <c r="J801" s="114"/>
    </row>
    <row r="802" spans="1:10" x14ac:dyDescent="0.25">
      <c r="A802" s="116">
        <v>40905</v>
      </c>
      <c r="B802" s="118"/>
      <c r="C802" s="118"/>
      <c r="D802" s="140">
        <v>25</v>
      </c>
      <c r="E802" s="110">
        <f t="shared" si="14"/>
        <v>10812.609999999995</v>
      </c>
      <c r="F802" s="114" t="s">
        <v>130</v>
      </c>
      <c r="G802" s="108" t="s">
        <v>507</v>
      </c>
      <c r="H802" s="114"/>
      <c r="I802" s="118"/>
      <c r="J802" s="114"/>
    </row>
    <row r="803" spans="1:10" x14ac:dyDescent="0.25">
      <c r="A803" s="116">
        <v>40905</v>
      </c>
      <c r="B803" s="118"/>
      <c r="C803" s="118"/>
      <c r="D803" s="139">
        <v>-371.24</v>
      </c>
      <c r="E803" s="110">
        <f t="shared" si="14"/>
        <v>10441.369999999995</v>
      </c>
      <c r="F803" s="114" t="s">
        <v>191</v>
      </c>
      <c r="G803" s="108" t="s">
        <v>491</v>
      </c>
      <c r="H803" s="114"/>
      <c r="I803" s="118"/>
      <c r="J803" s="114"/>
    </row>
    <row r="804" spans="1:10" x14ac:dyDescent="0.25">
      <c r="A804" s="116">
        <v>40906</v>
      </c>
      <c r="B804" s="118"/>
      <c r="C804" s="118"/>
      <c r="D804" s="140">
        <v>50</v>
      </c>
      <c r="E804" s="110">
        <f t="shared" si="14"/>
        <v>10491.369999999995</v>
      </c>
      <c r="F804" s="114" t="s">
        <v>130</v>
      </c>
      <c r="G804" s="108" t="s">
        <v>508</v>
      </c>
      <c r="H804" s="114"/>
      <c r="I804" s="118"/>
      <c r="J804" s="114"/>
    </row>
    <row r="805" spans="1:10" x14ac:dyDescent="0.25">
      <c r="A805" s="116"/>
      <c r="B805" s="118"/>
      <c r="C805" s="118"/>
      <c r="D805" s="140"/>
      <c r="E805" s="110"/>
      <c r="F805" s="114"/>
      <c r="G805" s="108"/>
      <c r="H805" s="114"/>
      <c r="I805" s="118"/>
      <c r="J805" s="114"/>
    </row>
    <row r="806" spans="1:10" x14ac:dyDescent="0.25">
      <c r="A806" s="116">
        <v>40910</v>
      </c>
      <c r="B806" s="118"/>
      <c r="C806" s="118"/>
      <c r="D806" s="140">
        <v>10</v>
      </c>
      <c r="E806" s="110">
        <f>E804+D806</f>
        <v>10501.369999999995</v>
      </c>
      <c r="F806" s="114" t="s">
        <v>130</v>
      </c>
      <c r="G806" s="108" t="s">
        <v>315</v>
      </c>
      <c r="H806" s="114"/>
      <c r="I806" s="118"/>
      <c r="J806" s="114"/>
    </row>
    <row r="807" spans="1:10" x14ac:dyDescent="0.25">
      <c r="A807" s="116">
        <v>40910</v>
      </c>
      <c r="B807" s="118"/>
      <c r="C807" s="118"/>
      <c r="D807" s="140">
        <v>10</v>
      </c>
      <c r="E807" s="110">
        <f t="shared" si="14"/>
        <v>10511.369999999995</v>
      </c>
      <c r="F807" s="114" t="s">
        <v>130</v>
      </c>
      <c r="G807" s="108" t="s">
        <v>325</v>
      </c>
      <c r="H807" s="114"/>
      <c r="I807" s="118"/>
      <c r="J807" s="114"/>
    </row>
    <row r="808" spans="1:10" x14ac:dyDescent="0.25">
      <c r="A808" s="116">
        <v>40911</v>
      </c>
      <c r="B808" s="118"/>
      <c r="C808" s="118"/>
      <c r="D808" s="140">
        <v>50</v>
      </c>
      <c r="E808" s="110">
        <f t="shared" si="14"/>
        <v>10561.369999999995</v>
      </c>
      <c r="F808" s="114" t="s">
        <v>130</v>
      </c>
      <c r="G808" s="108" t="s">
        <v>510</v>
      </c>
      <c r="H808" s="114"/>
      <c r="I808" s="118"/>
      <c r="J808" s="114"/>
    </row>
    <row r="809" spans="1:10" x14ac:dyDescent="0.25">
      <c r="A809" s="116">
        <v>40914</v>
      </c>
      <c r="B809" s="118"/>
      <c r="C809" s="118"/>
      <c r="D809" s="140">
        <v>75</v>
      </c>
      <c r="E809" s="110">
        <f t="shared" si="14"/>
        <v>10636.369999999995</v>
      </c>
      <c r="F809" s="114" t="s">
        <v>130</v>
      </c>
      <c r="G809" s="108" t="s">
        <v>511</v>
      </c>
      <c r="H809" s="114"/>
      <c r="I809" s="118"/>
      <c r="J809" s="114"/>
    </row>
    <row r="810" spans="1:10" x14ac:dyDescent="0.25">
      <c r="A810" s="116">
        <v>40915</v>
      </c>
      <c r="B810" s="118"/>
      <c r="C810" s="118"/>
      <c r="D810" s="139">
        <v>-366.75</v>
      </c>
      <c r="E810" s="110">
        <f t="shared" si="14"/>
        <v>10269.619999999995</v>
      </c>
      <c r="F810" s="114" t="s">
        <v>191</v>
      </c>
      <c r="G810" s="108" t="s">
        <v>491</v>
      </c>
      <c r="H810" s="114"/>
      <c r="I810" s="118"/>
      <c r="J810" s="114"/>
    </row>
    <row r="811" spans="1:10" x14ac:dyDescent="0.25">
      <c r="A811" s="116">
        <v>40917</v>
      </c>
      <c r="B811" s="118"/>
      <c r="C811" s="118"/>
      <c r="D811" s="140">
        <v>50</v>
      </c>
      <c r="E811" s="110">
        <f t="shared" si="14"/>
        <v>10319.619999999995</v>
      </c>
      <c r="F811" s="114" t="s">
        <v>130</v>
      </c>
      <c r="G811" s="108" t="s">
        <v>512</v>
      </c>
      <c r="H811" s="114"/>
      <c r="I811" s="118"/>
      <c r="J811" s="114"/>
    </row>
    <row r="812" spans="1:10" x14ac:dyDescent="0.25">
      <c r="A812" s="116">
        <v>40917</v>
      </c>
      <c r="B812" s="118"/>
      <c r="C812" s="118"/>
      <c r="D812" s="140">
        <v>100</v>
      </c>
      <c r="E812" s="110">
        <f t="shared" si="14"/>
        <v>10419.619999999995</v>
      </c>
      <c r="F812" s="114" t="s">
        <v>130</v>
      </c>
      <c r="G812" s="108" t="s">
        <v>324</v>
      </c>
      <c r="H812" s="114"/>
      <c r="I812" s="118"/>
      <c r="J812" s="114"/>
    </row>
    <row r="813" spans="1:10" x14ac:dyDescent="0.25">
      <c r="A813" s="116">
        <v>40919</v>
      </c>
      <c r="B813" s="118"/>
      <c r="C813" s="118"/>
      <c r="D813" s="140">
        <v>35</v>
      </c>
      <c r="E813" s="110">
        <f t="shared" si="14"/>
        <v>10454.619999999995</v>
      </c>
      <c r="F813" s="114" t="s">
        <v>130</v>
      </c>
      <c r="G813" s="108" t="s">
        <v>513</v>
      </c>
      <c r="H813" s="114"/>
      <c r="I813" s="118"/>
      <c r="J813" s="114"/>
    </row>
    <row r="814" spans="1:10" x14ac:dyDescent="0.25">
      <c r="A814" s="116">
        <v>40921</v>
      </c>
      <c r="B814" s="118"/>
      <c r="C814" s="118"/>
      <c r="D814" s="139">
        <v>-362.9</v>
      </c>
      <c r="E814" s="110">
        <f t="shared" si="14"/>
        <v>10091.719999999996</v>
      </c>
      <c r="F814" s="114" t="s">
        <v>191</v>
      </c>
      <c r="G814" s="108" t="s">
        <v>495</v>
      </c>
      <c r="H814" s="114"/>
      <c r="I814" s="118"/>
      <c r="J814" s="114"/>
    </row>
    <row r="815" spans="1:10" x14ac:dyDescent="0.25">
      <c r="A815" s="116">
        <v>40929</v>
      </c>
      <c r="B815" s="118"/>
      <c r="C815" s="118"/>
      <c r="D815" s="139">
        <v>-365.62</v>
      </c>
      <c r="E815" s="110">
        <f t="shared" si="14"/>
        <v>9726.0999999999949</v>
      </c>
      <c r="F815" s="114" t="s">
        <v>191</v>
      </c>
      <c r="G815" s="108" t="s">
        <v>490</v>
      </c>
      <c r="H815" s="114"/>
      <c r="I815" s="118"/>
      <c r="J815" s="114"/>
    </row>
    <row r="816" spans="1:10" x14ac:dyDescent="0.25">
      <c r="A816" s="116">
        <v>40931</v>
      </c>
      <c r="B816" s="118"/>
      <c r="C816" s="118"/>
      <c r="D816" s="140">
        <v>10</v>
      </c>
      <c r="E816" s="110">
        <f t="shared" si="14"/>
        <v>9736.0999999999949</v>
      </c>
      <c r="F816" s="114" t="s">
        <v>130</v>
      </c>
      <c r="G816" s="108" t="s">
        <v>455</v>
      </c>
      <c r="H816" s="114"/>
      <c r="I816" s="118"/>
      <c r="J816" s="114"/>
    </row>
    <row r="817" spans="1:10" x14ac:dyDescent="0.25">
      <c r="A817" s="116">
        <v>40931</v>
      </c>
      <c r="B817" s="118"/>
      <c r="C817" s="118"/>
      <c r="D817" s="140">
        <v>1000</v>
      </c>
      <c r="E817" s="110">
        <f t="shared" si="14"/>
        <v>10736.099999999995</v>
      </c>
      <c r="F817" s="114" t="s">
        <v>130</v>
      </c>
      <c r="G817" s="108" t="s">
        <v>494</v>
      </c>
      <c r="H817" s="114"/>
      <c r="I817" s="118"/>
      <c r="J817" s="114"/>
    </row>
    <row r="818" spans="1:10" x14ac:dyDescent="0.25">
      <c r="A818" s="116">
        <v>40932</v>
      </c>
      <c r="B818" s="118"/>
      <c r="C818" s="118"/>
      <c r="D818" s="139">
        <v>-362.28</v>
      </c>
      <c r="E818" s="110">
        <f t="shared" si="14"/>
        <v>10373.819999999994</v>
      </c>
      <c r="F818" s="114" t="s">
        <v>191</v>
      </c>
      <c r="G818" s="108" t="s">
        <v>490</v>
      </c>
      <c r="H818" s="114"/>
      <c r="I818" s="118"/>
      <c r="J818" s="114"/>
    </row>
    <row r="819" spans="1:10" x14ac:dyDescent="0.25">
      <c r="A819" s="116">
        <v>40934</v>
      </c>
      <c r="B819" s="118"/>
      <c r="C819" s="118"/>
      <c r="D819" s="139">
        <v>-1.25</v>
      </c>
      <c r="E819" s="110">
        <f t="shared" si="14"/>
        <v>10372.569999999994</v>
      </c>
      <c r="F819" s="114" t="s">
        <v>129</v>
      </c>
      <c r="G819" s="108" t="s">
        <v>342</v>
      </c>
      <c r="H819" s="114"/>
      <c r="I819" s="118"/>
      <c r="J819" s="114"/>
    </row>
    <row r="820" spans="1:10" x14ac:dyDescent="0.25">
      <c r="A820" s="116">
        <v>40935</v>
      </c>
      <c r="B820" s="118"/>
      <c r="C820" s="118"/>
      <c r="D820" s="139">
        <v>-363.48</v>
      </c>
      <c r="E820" s="110">
        <f t="shared" si="14"/>
        <v>10009.089999999995</v>
      </c>
      <c r="F820" s="114" t="s">
        <v>191</v>
      </c>
      <c r="G820" s="108" t="s">
        <v>490</v>
      </c>
      <c r="H820" s="114"/>
      <c r="I820" s="118"/>
      <c r="J820" s="114"/>
    </row>
    <row r="821" spans="1:10" x14ac:dyDescent="0.25">
      <c r="A821" s="116">
        <v>40936</v>
      </c>
      <c r="B821" s="118"/>
      <c r="C821" s="118"/>
      <c r="D821" s="139">
        <v>-363.58</v>
      </c>
      <c r="E821" s="110">
        <f t="shared" si="14"/>
        <v>9645.5099999999948</v>
      </c>
      <c r="F821" s="114" t="s">
        <v>191</v>
      </c>
      <c r="G821" s="108" t="s">
        <v>514</v>
      </c>
      <c r="H821" s="114"/>
      <c r="I821" s="118"/>
      <c r="J821" s="114"/>
    </row>
    <row r="822" spans="1:10" x14ac:dyDescent="0.25">
      <c r="A822" s="116">
        <v>40939</v>
      </c>
      <c r="B822" s="118"/>
      <c r="C822" s="118"/>
      <c r="D822" s="140">
        <v>35</v>
      </c>
      <c r="E822" s="110">
        <f t="shared" si="14"/>
        <v>9680.5099999999948</v>
      </c>
      <c r="F822" s="114" t="s">
        <v>130</v>
      </c>
      <c r="G822" s="108" t="s">
        <v>249</v>
      </c>
      <c r="H822" s="114"/>
      <c r="I822" s="118"/>
      <c r="J822" s="114"/>
    </row>
    <row r="823" spans="1:10" x14ac:dyDescent="0.25">
      <c r="A823" s="116">
        <v>40939</v>
      </c>
      <c r="B823" s="118"/>
      <c r="C823" s="118"/>
      <c r="D823" s="140">
        <v>10</v>
      </c>
      <c r="E823" s="110">
        <f t="shared" si="14"/>
        <v>9690.5099999999948</v>
      </c>
      <c r="F823" s="114" t="s">
        <v>130</v>
      </c>
      <c r="G823" s="108" t="s">
        <v>315</v>
      </c>
      <c r="H823" s="114"/>
      <c r="I823" s="118"/>
      <c r="J823" s="114"/>
    </row>
    <row r="824" spans="1:10" x14ac:dyDescent="0.25">
      <c r="A824" s="116">
        <v>40939</v>
      </c>
      <c r="B824" s="118"/>
      <c r="C824" s="118"/>
      <c r="D824" s="139">
        <v>-365.96</v>
      </c>
      <c r="E824" s="110">
        <f t="shared" si="14"/>
        <v>9324.5499999999956</v>
      </c>
      <c r="F824" s="114" t="s">
        <v>191</v>
      </c>
      <c r="G824" s="108" t="s">
        <v>490</v>
      </c>
      <c r="H824" s="114"/>
      <c r="I824" s="118"/>
      <c r="J824" s="114"/>
    </row>
    <row r="825" spans="1:10" x14ac:dyDescent="0.25">
      <c r="A825" s="116">
        <v>40940</v>
      </c>
      <c r="B825" s="118"/>
      <c r="C825" s="118"/>
      <c r="D825" s="140">
        <v>10</v>
      </c>
      <c r="E825" s="110">
        <f t="shared" si="14"/>
        <v>9334.5499999999956</v>
      </c>
      <c r="F825" s="114" t="s">
        <v>130</v>
      </c>
      <c r="G825" s="108" t="s">
        <v>325</v>
      </c>
      <c r="H825" s="114"/>
      <c r="I825" s="118"/>
      <c r="J825" s="114"/>
    </row>
    <row r="826" spans="1:10" x14ac:dyDescent="0.25">
      <c r="A826" s="116">
        <v>41215</v>
      </c>
      <c r="B826" s="118"/>
      <c r="C826" s="118"/>
      <c r="D826" s="139">
        <v>-370.5</v>
      </c>
      <c r="E826" s="110">
        <f t="shared" si="14"/>
        <v>8964.0499999999956</v>
      </c>
      <c r="F826" s="114" t="s">
        <v>191</v>
      </c>
      <c r="G826" s="108" t="s">
        <v>490</v>
      </c>
      <c r="H826" s="114"/>
      <c r="I826" s="118"/>
      <c r="J826" s="114"/>
    </row>
    <row r="827" spans="1:10" x14ac:dyDescent="0.25">
      <c r="A827" s="116" t="s">
        <v>517</v>
      </c>
      <c r="B827" s="118"/>
      <c r="C827" s="118"/>
      <c r="D827" s="140">
        <v>60</v>
      </c>
      <c r="E827" s="110">
        <f t="shared" si="14"/>
        <v>9024.0499999999956</v>
      </c>
      <c r="F827" s="114" t="s">
        <v>130</v>
      </c>
      <c r="G827" s="108" t="s">
        <v>523</v>
      </c>
      <c r="H827" s="114"/>
      <c r="I827" s="118"/>
      <c r="J827" s="114"/>
    </row>
    <row r="828" spans="1:10" x14ac:dyDescent="0.25">
      <c r="A828" s="116" t="s">
        <v>518</v>
      </c>
      <c r="B828" s="118"/>
      <c r="C828" s="118"/>
      <c r="D828" s="139">
        <v>-371.53</v>
      </c>
      <c r="E828" s="110">
        <f t="shared" si="14"/>
        <v>8652.519999999995</v>
      </c>
      <c r="F828" s="114" t="s">
        <v>191</v>
      </c>
      <c r="G828" s="108" t="s">
        <v>490</v>
      </c>
      <c r="H828" s="114"/>
      <c r="I828" s="118"/>
      <c r="J828" s="114"/>
    </row>
    <row r="829" spans="1:10" x14ac:dyDescent="0.25">
      <c r="A829" s="116" t="s">
        <v>519</v>
      </c>
      <c r="B829" s="118"/>
      <c r="C829" s="118"/>
      <c r="D829" s="140">
        <v>10</v>
      </c>
      <c r="E829" s="110">
        <f t="shared" si="14"/>
        <v>8662.519999999995</v>
      </c>
      <c r="F829" s="114" t="s">
        <v>130</v>
      </c>
      <c r="G829" s="108" t="s">
        <v>455</v>
      </c>
      <c r="H829" s="114"/>
      <c r="I829" s="118"/>
      <c r="J829" s="114"/>
    </row>
    <row r="830" spans="1:10" x14ac:dyDescent="0.25">
      <c r="A830" s="116" t="s">
        <v>520</v>
      </c>
      <c r="B830" s="118"/>
      <c r="C830" s="118"/>
      <c r="D830" s="139">
        <v>-1.25</v>
      </c>
      <c r="E830" s="110">
        <f t="shared" si="14"/>
        <v>8661.269999999995</v>
      </c>
      <c r="F830" s="114" t="s">
        <v>129</v>
      </c>
      <c r="G830" s="108" t="s">
        <v>342</v>
      </c>
      <c r="H830" s="114"/>
      <c r="I830" s="118"/>
      <c r="J830" s="114"/>
    </row>
    <row r="831" spans="1:10" x14ac:dyDescent="0.25">
      <c r="A831" s="116" t="s">
        <v>521</v>
      </c>
      <c r="B831" s="118"/>
      <c r="C831" s="118"/>
      <c r="D831" s="139">
        <v>-24.08</v>
      </c>
      <c r="E831" s="110">
        <f t="shared" si="14"/>
        <v>8637.1899999999951</v>
      </c>
      <c r="F831" s="114" t="s">
        <v>129</v>
      </c>
      <c r="G831" s="108" t="s">
        <v>23</v>
      </c>
      <c r="H831" s="114"/>
      <c r="I831" s="118"/>
      <c r="J831" s="114"/>
    </row>
    <row r="832" spans="1:10" x14ac:dyDescent="0.25">
      <c r="A832" s="116" t="s">
        <v>522</v>
      </c>
      <c r="B832" s="118"/>
      <c r="C832" s="118"/>
      <c r="D832" s="140">
        <v>35</v>
      </c>
      <c r="E832" s="110">
        <f t="shared" si="14"/>
        <v>8672.1899999999951</v>
      </c>
      <c r="F832" s="114" t="s">
        <v>130</v>
      </c>
      <c r="G832" s="108" t="s">
        <v>524</v>
      </c>
      <c r="H832" s="114"/>
      <c r="I832" s="118"/>
      <c r="J832" s="114"/>
    </row>
    <row r="833" spans="1:10" x14ac:dyDescent="0.25">
      <c r="A833" s="116" t="s">
        <v>522</v>
      </c>
      <c r="B833" s="118"/>
      <c r="C833" s="118"/>
      <c r="D833" s="140">
        <v>50</v>
      </c>
      <c r="E833" s="110">
        <f t="shared" si="14"/>
        <v>8722.1899999999951</v>
      </c>
      <c r="F833" s="114" t="s">
        <v>130</v>
      </c>
      <c r="G833" s="108" t="s">
        <v>525</v>
      </c>
      <c r="H833" s="114"/>
      <c r="I833" s="118"/>
      <c r="J833" s="114"/>
    </row>
    <row r="834" spans="1:10" x14ac:dyDescent="0.25">
      <c r="A834" s="116" t="s">
        <v>526</v>
      </c>
      <c r="B834" s="118"/>
      <c r="C834" s="118"/>
      <c r="D834" s="140">
        <v>10</v>
      </c>
      <c r="E834" s="110">
        <f t="shared" si="14"/>
        <v>8732.1899999999951</v>
      </c>
      <c r="F834" s="114" t="s">
        <v>130</v>
      </c>
      <c r="G834" s="108" t="s">
        <v>315</v>
      </c>
      <c r="H834" s="114"/>
      <c r="I834" s="118"/>
      <c r="J834" s="114"/>
    </row>
    <row r="835" spans="1:10" x14ac:dyDescent="0.25">
      <c r="A835" s="116">
        <v>40911</v>
      </c>
      <c r="B835" s="118"/>
      <c r="C835" s="118"/>
      <c r="D835" s="140">
        <v>10</v>
      </c>
      <c r="E835" s="110">
        <f t="shared" si="14"/>
        <v>8742.1899999999951</v>
      </c>
      <c r="F835" s="114" t="s">
        <v>130</v>
      </c>
      <c r="G835" s="108" t="s">
        <v>325</v>
      </c>
      <c r="H835" s="114"/>
      <c r="I835" s="118"/>
      <c r="J835" s="114"/>
    </row>
    <row r="836" spans="1:10" x14ac:dyDescent="0.25">
      <c r="A836" s="116">
        <v>40942</v>
      </c>
      <c r="B836" s="118"/>
      <c r="C836" s="118"/>
      <c r="D836" s="140">
        <v>500</v>
      </c>
      <c r="E836" s="110">
        <f t="shared" si="14"/>
        <v>9242.1899999999951</v>
      </c>
      <c r="F836" s="114" t="s">
        <v>130</v>
      </c>
      <c r="G836" s="108" t="s">
        <v>244</v>
      </c>
      <c r="H836" s="114"/>
      <c r="I836" s="118"/>
      <c r="J836" s="114"/>
    </row>
    <row r="837" spans="1:10" x14ac:dyDescent="0.25">
      <c r="A837" s="116">
        <v>41032</v>
      </c>
      <c r="B837" s="118"/>
      <c r="C837" s="118"/>
      <c r="D837" s="140">
        <v>200</v>
      </c>
      <c r="E837" s="110">
        <f t="shared" si="14"/>
        <v>9442.1899999999951</v>
      </c>
      <c r="F837" s="114" t="s">
        <v>130</v>
      </c>
      <c r="G837" s="108" t="s">
        <v>527</v>
      </c>
      <c r="H837" s="114"/>
      <c r="I837" s="118" t="s">
        <v>545</v>
      </c>
      <c r="J837" s="114"/>
    </row>
    <row r="838" spans="1:10" x14ac:dyDescent="0.25">
      <c r="A838" s="116" t="s">
        <v>528</v>
      </c>
      <c r="B838" s="118"/>
      <c r="C838" s="118"/>
      <c r="D838" s="140">
        <v>10</v>
      </c>
      <c r="E838" s="110">
        <f t="shared" si="14"/>
        <v>9452.1899999999951</v>
      </c>
      <c r="F838" s="114" t="s">
        <v>130</v>
      </c>
      <c r="G838" s="108" t="s">
        <v>455</v>
      </c>
      <c r="H838" s="114"/>
      <c r="I838" s="118"/>
      <c r="J838" s="114"/>
    </row>
    <row r="839" spans="1:10" x14ac:dyDescent="0.25">
      <c r="A839" s="116" t="s">
        <v>529</v>
      </c>
      <c r="B839" s="118"/>
      <c r="C839" s="118"/>
      <c r="D839" s="139">
        <v>-1.25</v>
      </c>
      <c r="E839" s="110">
        <f t="shared" si="14"/>
        <v>9450.9399999999951</v>
      </c>
      <c r="F839" s="114" t="s">
        <v>129</v>
      </c>
      <c r="G839" s="108" t="s">
        <v>342</v>
      </c>
      <c r="H839" s="114"/>
      <c r="I839" s="118"/>
      <c r="J839" s="114"/>
    </row>
    <row r="840" spans="1:10" x14ac:dyDescent="0.25">
      <c r="A840" s="116" t="s">
        <v>529</v>
      </c>
      <c r="B840" s="118"/>
      <c r="C840" s="118"/>
      <c r="D840" s="139">
        <v>-2347.42</v>
      </c>
      <c r="E840" s="110">
        <f t="shared" si="14"/>
        <v>7103.519999999995</v>
      </c>
      <c r="F840" s="114" t="s">
        <v>134</v>
      </c>
      <c r="G840" s="108" t="s">
        <v>433</v>
      </c>
      <c r="H840" s="114"/>
      <c r="I840" s="118"/>
      <c r="J840" s="114"/>
    </row>
    <row r="841" spans="1:10" x14ac:dyDescent="0.25">
      <c r="A841" s="116" t="s">
        <v>529</v>
      </c>
      <c r="B841" s="118"/>
      <c r="C841" s="118"/>
      <c r="D841" s="139">
        <v>-15.5</v>
      </c>
      <c r="E841" s="110">
        <f>E840+D841</f>
        <v>7088.019999999995</v>
      </c>
      <c r="F841" s="114" t="s">
        <v>129</v>
      </c>
      <c r="G841" s="108" t="s">
        <v>18</v>
      </c>
      <c r="H841" s="114"/>
      <c r="I841" s="118"/>
      <c r="J841" s="114"/>
    </row>
    <row r="842" spans="1:10" x14ac:dyDescent="0.25">
      <c r="A842" s="116">
        <v>40943</v>
      </c>
      <c r="B842" s="118"/>
      <c r="C842" s="118"/>
      <c r="D842" s="140">
        <v>10</v>
      </c>
      <c r="E842" s="110">
        <f t="shared" ref="E842:E905" si="15">E841+D842</f>
        <v>7098.019999999995</v>
      </c>
      <c r="F842" s="114" t="s">
        <v>130</v>
      </c>
      <c r="G842" s="108" t="s">
        <v>315</v>
      </c>
      <c r="H842" s="114"/>
      <c r="I842" s="118"/>
      <c r="J842" s="114"/>
    </row>
    <row r="843" spans="1:10" x14ac:dyDescent="0.25">
      <c r="A843" s="116">
        <v>40943</v>
      </c>
      <c r="B843" s="118"/>
      <c r="C843" s="118"/>
      <c r="D843" s="140">
        <v>10</v>
      </c>
      <c r="E843" s="110">
        <f t="shared" si="15"/>
        <v>7108.019999999995</v>
      </c>
      <c r="F843" s="114" t="s">
        <v>130</v>
      </c>
      <c r="G843" s="108" t="s">
        <v>325</v>
      </c>
      <c r="H843" s="114"/>
      <c r="I843" s="118"/>
      <c r="J843" s="114"/>
    </row>
    <row r="844" spans="1:10" x14ac:dyDescent="0.25">
      <c r="A844" s="116">
        <v>40972</v>
      </c>
      <c r="B844" s="118"/>
      <c r="C844" s="118"/>
      <c r="D844" s="140">
        <v>50</v>
      </c>
      <c r="E844" s="110">
        <f t="shared" si="15"/>
        <v>7158.019999999995</v>
      </c>
      <c r="F844" s="114" t="s">
        <v>130</v>
      </c>
      <c r="G844" s="108" t="s">
        <v>464</v>
      </c>
      <c r="H844" s="114"/>
      <c r="I844" s="118"/>
      <c r="J844" s="114"/>
    </row>
    <row r="845" spans="1:10" x14ac:dyDescent="0.25">
      <c r="A845" s="116">
        <v>41033</v>
      </c>
      <c r="B845" s="118"/>
      <c r="C845" s="118"/>
      <c r="D845" s="140">
        <v>24.3</v>
      </c>
      <c r="E845" s="110">
        <f t="shared" si="15"/>
        <v>7182.3199999999952</v>
      </c>
      <c r="F845" s="114" t="s">
        <v>130</v>
      </c>
      <c r="G845" s="108" t="s">
        <v>530</v>
      </c>
      <c r="H845" s="114"/>
      <c r="I845" s="118"/>
      <c r="J845" s="114"/>
    </row>
    <row r="846" spans="1:10" x14ac:dyDescent="0.25">
      <c r="A846" s="116" t="s">
        <v>531</v>
      </c>
      <c r="B846" s="118"/>
      <c r="C846" s="118"/>
      <c r="D846" s="139">
        <v>-224</v>
      </c>
      <c r="E846" s="110">
        <f t="shared" si="15"/>
        <v>6958.3199999999952</v>
      </c>
      <c r="F846" s="114" t="s">
        <v>134</v>
      </c>
      <c r="G846" s="108" t="s">
        <v>533</v>
      </c>
      <c r="H846" s="114"/>
      <c r="I846" s="118"/>
      <c r="J846" s="114"/>
    </row>
    <row r="847" spans="1:10" x14ac:dyDescent="0.25">
      <c r="A847" s="116" t="s">
        <v>532</v>
      </c>
      <c r="B847" s="118"/>
      <c r="C847" s="118"/>
      <c r="D847" s="140">
        <v>463.64</v>
      </c>
      <c r="E847" s="110">
        <f t="shared" si="15"/>
        <v>7421.9599999999955</v>
      </c>
      <c r="F847" s="114" t="s">
        <v>130</v>
      </c>
      <c r="G847" s="108" t="s">
        <v>534</v>
      </c>
      <c r="H847" s="114"/>
      <c r="I847" s="118"/>
      <c r="J847" s="114"/>
    </row>
    <row r="848" spans="1:10" x14ac:dyDescent="0.25">
      <c r="A848" s="116" t="s">
        <v>536</v>
      </c>
      <c r="B848" s="118"/>
      <c r="C848" s="118"/>
      <c r="D848" s="140">
        <v>10</v>
      </c>
      <c r="E848" s="110">
        <f t="shared" si="15"/>
        <v>7431.9599999999955</v>
      </c>
      <c r="F848" s="114" t="s">
        <v>130</v>
      </c>
      <c r="G848" s="108" t="s">
        <v>455</v>
      </c>
      <c r="H848" s="114"/>
      <c r="I848" s="118"/>
      <c r="J848" s="114"/>
    </row>
    <row r="849" spans="1:10" x14ac:dyDescent="0.25">
      <c r="A849" s="116" t="s">
        <v>537</v>
      </c>
      <c r="B849" s="118"/>
      <c r="C849" s="118"/>
      <c r="D849" s="139">
        <v>-1.25</v>
      </c>
      <c r="E849" s="110">
        <f t="shared" si="15"/>
        <v>7430.7099999999955</v>
      </c>
      <c r="F849" s="114" t="s">
        <v>129</v>
      </c>
      <c r="G849" s="108" t="s">
        <v>342</v>
      </c>
      <c r="H849" s="114"/>
      <c r="I849" s="118"/>
      <c r="J849" s="114"/>
    </row>
    <row r="850" spans="1:10" x14ac:dyDescent="0.25">
      <c r="A850" s="116" t="s">
        <v>538</v>
      </c>
      <c r="B850" s="118"/>
      <c r="C850" s="118"/>
      <c r="D850" s="140">
        <v>10</v>
      </c>
      <c r="E850" s="110">
        <f t="shared" si="15"/>
        <v>7440.7099999999955</v>
      </c>
      <c r="F850" s="114" t="s">
        <v>130</v>
      </c>
      <c r="G850" s="108" t="s">
        <v>315</v>
      </c>
      <c r="H850" s="114"/>
      <c r="I850" s="118"/>
      <c r="J850" s="114"/>
    </row>
    <row r="851" spans="1:10" x14ac:dyDescent="0.25">
      <c r="A851" s="116">
        <v>40944</v>
      </c>
      <c r="B851" s="118"/>
      <c r="C851" s="118"/>
      <c r="D851" s="140">
        <v>10</v>
      </c>
      <c r="E851" s="110">
        <f t="shared" si="15"/>
        <v>7450.7099999999955</v>
      </c>
      <c r="F851" s="114" t="s">
        <v>130</v>
      </c>
      <c r="G851" s="108" t="s">
        <v>325</v>
      </c>
      <c r="H851" s="114"/>
      <c r="I851" s="118"/>
      <c r="J851" s="114"/>
    </row>
    <row r="852" spans="1:10" x14ac:dyDescent="0.25">
      <c r="A852" s="116" t="s">
        <v>539</v>
      </c>
      <c r="B852" s="118"/>
      <c r="C852" s="118"/>
      <c r="D852" s="140">
        <v>10</v>
      </c>
      <c r="E852" s="110">
        <f t="shared" si="15"/>
        <v>7460.7099999999955</v>
      </c>
      <c r="F852" s="114" t="s">
        <v>130</v>
      </c>
      <c r="G852" s="108" t="s">
        <v>455</v>
      </c>
      <c r="H852" s="114"/>
      <c r="I852" s="118"/>
      <c r="J852" s="114"/>
    </row>
    <row r="853" spans="1:10" x14ac:dyDescent="0.25">
      <c r="A853" s="116" t="s">
        <v>540</v>
      </c>
      <c r="B853" s="118"/>
      <c r="C853" s="118"/>
      <c r="D853" s="139">
        <v>-1.25</v>
      </c>
      <c r="E853" s="110">
        <f t="shared" si="15"/>
        <v>7459.4599999999955</v>
      </c>
      <c r="F853" s="114" t="s">
        <v>129</v>
      </c>
      <c r="G853" s="108" t="s">
        <v>342</v>
      </c>
      <c r="H853" s="114"/>
      <c r="I853" s="118"/>
      <c r="J853" s="114"/>
    </row>
    <row r="854" spans="1:10" x14ac:dyDescent="0.25">
      <c r="A854" s="116" t="s">
        <v>541</v>
      </c>
      <c r="B854" s="118"/>
      <c r="C854" s="118"/>
      <c r="D854" s="140">
        <v>10</v>
      </c>
      <c r="E854" s="110">
        <f t="shared" si="15"/>
        <v>7469.4599999999955</v>
      </c>
      <c r="F854" s="114" t="s">
        <v>130</v>
      </c>
      <c r="G854" s="108" t="s">
        <v>315</v>
      </c>
      <c r="H854" s="114"/>
      <c r="I854" s="118"/>
      <c r="J854" s="114"/>
    </row>
    <row r="855" spans="1:10" x14ac:dyDescent="0.25">
      <c r="A855" s="116">
        <v>41061</v>
      </c>
      <c r="B855" s="118"/>
      <c r="C855" s="118"/>
      <c r="D855" s="140">
        <v>10</v>
      </c>
      <c r="E855" s="110">
        <f t="shared" si="15"/>
        <v>7479.4599999999955</v>
      </c>
      <c r="F855" s="114" t="s">
        <v>130</v>
      </c>
      <c r="G855" s="108" t="s">
        <v>325</v>
      </c>
      <c r="H855" s="114"/>
      <c r="I855" s="118"/>
      <c r="J855" s="114"/>
    </row>
    <row r="856" spans="1:10" x14ac:dyDescent="0.25">
      <c r="A856" s="116">
        <v>41080</v>
      </c>
      <c r="B856" s="118"/>
      <c r="C856" s="118"/>
      <c r="D856" s="140">
        <v>500</v>
      </c>
      <c r="E856" s="110">
        <f t="shared" si="15"/>
        <v>7979.4599999999955</v>
      </c>
      <c r="F856" s="114" t="s">
        <v>130</v>
      </c>
      <c r="G856" s="108" t="s">
        <v>292</v>
      </c>
      <c r="H856" s="114"/>
      <c r="I856" s="118"/>
      <c r="J856" s="114"/>
    </row>
    <row r="857" spans="1:10" x14ac:dyDescent="0.25">
      <c r="A857" s="116">
        <v>41081</v>
      </c>
      <c r="B857" s="118"/>
      <c r="C857" s="118"/>
      <c r="D857" s="140">
        <v>10</v>
      </c>
      <c r="E857" s="110">
        <f t="shared" si="15"/>
        <v>7989.4599999999955</v>
      </c>
      <c r="F857" s="114" t="s">
        <v>130</v>
      </c>
      <c r="G857" s="108" t="s">
        <v>455</v>
      </c>
      <c r="H857" s="114"/>
      <c r="I857" s="118"/>
      <c r="J857" s="114"/>
    </row>
    <row r="858" spans="1:10" x14ac:dyDescent="0.25">
      <c r="A858" s="116">
        <v>41085</v>
      </c>
      <c r="B858" s="118"/>
      <c r="C858" s="118"/>
      <c r="D858" s="140">
        <v>799</v>
      </c>
      <c r="E858" s="110">
        <f t="shared" si="15"/>
        <v>8788.4599999999955</v>
      </c>
      <c r="F858" s="114" t="s">
        <v>130</v>
      </c>
      <c r="G858" s="108" t="s">
        <v>542</v>
      </c>
      <c r="H858" s="114"/>
      <c r="I858" s="118"/>
      <c r="J858" s="114"/>
    </row>
    <row r="859" spans="1:10" x14ac:dyDescent="0.25">
      <c r="A859" s="116">
        <v>41088</v>
      </c>
      <c r="B859" s="118"/>
      <c r="C859" s="118"/>
      <c r="D859" s="139">
        <v>-1.25</v>
      </c>
      <c r="E859" s="110">
        <f t="shared" si="15"/>
        <v>8787.2099999999955</v>
      </c>
      <c r="F859" s="114" t="s">
        <v>129</v>
      </c>
      <c r="G859" s="108" t="s">
        <v>342</v>
      </c>
      <c r="H859" s="114"/>
      <c r="I859" s="118"/>
      <c r="J859" s="114"/>
    </row>
    <row r="860" spans="1:10" x14ac:dyDescent="0.25">
      <c r="A860" s="116">
        <v>41092</v>
      </c>
      <c r="B860" s="118"/>
      <c r="C860" s="118"/>
      <c r="D860" s="140">
        <v>10</v>
      </c>
      <c r="E860" s="110">
        <f t="shared" si="15"/>
        <v>8797.2099999999955</v>
      </c>
      <c r="F860" s="114" t="s">
        <v>130</v>
      </c>
      <c r="G860" s="108" t="s">
        <v>315</v>
      </c>
      <c r="H860" s="114"/>
      <c r="I860" s="118"/>
      <c r="J860" s="114"/>
    </row>
    <row r="861" spans="1:10" x14ac:dyDescent="0.25">
      <c r="A861" s="116">
        <v>41092</v>
      </c>
      <c r="B861" s="118"/>
      <c r="C861" s="118"/>
      <c r="D861" s="140">
        <v>10</v>
      </c>
      <c r="E861" s="110">
        <f t="shared" si="15"/>
        <v>8807.2099999999955</v>
      </c>
      <c r="F861" s="114" t="s">
        <v>130</v>
      </c>
      <c r="G861" s="108" t="s">
        <v>325</v>
      </c>
      <c r="H861" s="114"/>
      <c r="I861" s="118"/>
      <c r="J861" s="114"/>
    </row>
    <row r="862" spans="1:10" x14ac:dyDescent="0.25">
      <c r="A862" s="116">
        <v>41093</v>
      </c>
      <c r="B862" s="118"/>
      <c r="C862" s="118"/>
      <c r="D862" s="140">
        <v>2700</v>
      </c>
      <c r="E862" s="110">
        <f t="shared" si="15"/>
        <v>11507.209999999995</v>
      </c>
      <c r="F862" s="114" t="s">
        <v>130</v>
      </c>
      <c r="G862" s="108" t="s">
        <v>543</v>
      </c>
      <c r="H862" s="114"/>
      <c r="I862" s="118"/>
      <c r="J862" s="114"/>
    </row>
    <row r="863" spans="1:10" x14ac:dyDescent="0.25">
      <c r="A863" s="116">
        <v>41113</v>
      </c>
      <c r="B863" s="118"/>
      <c r="C863" s="118"/>
      <c r="D863" s="140">
        <v>10</v>
      </c>
      <c r="E863" s="110">
        <f t="shared" si="15"/>
        <v>11517.209999999995</v>
      </c>
      <c r="F863" s="114" t="s">
        <v>130</v>
      </c>
      <c r="G863" s="108" t="s">
        <v>455</v>
      </c>
      <c r="H863" s="114"/>
      <c r="I863" s="118"/>
      <c r="J863" s="114"/>
    </row>
    <row r="864" spans="1:10" x14ac:dyDescent="0.25">
      <c r="A864" s="116">
        <v>41116</v>
      </c>
      <c r="B864" s="118"/>
      <c r="C864" s="118"/>
      <c r="D864" s="139">
        <v>-1.25</v>
      </c>
      <c r="E864" s="110">
        <f t="shared" si="15"/>
        <v>11515.959999999995</v>
      </c>
      <c r="F864" s="114" t="s">
        <v>129</v>
      </c>
      <c r="G864" s="108" t="s">
        <v>342</v>
      </c>
      <c r="H864" s="114"/>
      <c r="I864" s="118"/>
      <c r="J864" s="114"/>
    </row>
    <row r="865" spans="1:10" x14ac:dyDescent="0.25">
      <c r="A865" s="116">
        <v>41121</v>
      </c>
      <c r="B865" s="118"/>
      <c r="C865" s="118"/>
      <c r="D865" s="140">
        <v>10</v>
      </c>
      <c r="E865" s="110">
        <f t="shared" si="15"/>
        <v>11525.959999999995</v>
      </c>
      <c r="F865" s="114" t="s">
        <v>130</v>
      </c>
      <c r="G865" s="108" t="s">
        <v>315</v>
      </c>
      <c r="H865" s="114"/>
      <c r="I865" s="118"/>
      <c r="J865" s="114"/>
    </row>
    <row r="866" spans="1:10" x14ac:dyDescent="0.25">
      <c r="A866" s="116">
        <v>41122</v>
      </c>
      <c r="B866" s="118"/>
      <c r="C866" s="118"/>
      <c r="D866" s="140">
        <v>10</v>
      </c>
      <c r="E866" s="110">
        <f t="shared" si="15"/>
        <v>11535.959999999995</v>
      </c>
      <c r="F866" s="114" t="s">
        <v>130</v>
      </c>
      <c r="G866" s="108" t="s">
        <v>325</v>
      </c>
      <c r="H866" s="114"/>
      <c r="I866" s="118"/>
    </row>
    <row r="867" spans="1:10" x14ac:dyDescent="0.25">
      <c r="A867" s="116">
        <v>41137</v>
      </c>
      <c r="B867" s="118"/>
      <c r="C867" s="118"/>
      <c r="D867" s="140">
        <v>4000</v>
      </c>
      <c r="E867" s="110">
        <f t="shared" si="15"/>
        <v>15535.959999999995</v>
      </c>
      <c r="F867" s="114" t="s">
        <v>130</v>
      </c>
      <c r="G867" s="108" t="s">
        <v>544</v>
      </c>
      <c r="H867" s="114"/>
      <c r="I867" s="118"/>
    </row>
    <row r="868" spans="1:10" x14ac:dyDescent="0.25">
      <c r="A868" s="116">
        <v>41142</v>
      </c>
      <c r="B868" s="118"/>
      <c r="C868" s="118"/>
      <c r="D868" s="140">
        <v>10</v>
      </c>
      <c r="E868" s="110">
        <f t="shared" si="15"/>
        <v>15545.959999999995</v>
      </c>
      <c r="F868" s="114" t="s">
        <v>130</v>
      </c>
      <c r="G868" s="108" t="s">
        <v>455</v>
      </c>
      <c r="H868" s="114"/>
      <c r="I868" s="118"/>
    </row>
    <row r="869" spans="1:10" x14ac:dyDescent="0.25">
      <c r="A869" s="116">
        <v>41145</v>
      </c>
      <c r="B869" s="118"/>
      <c r="C869" s="118"/>
      <c r="D869" s="136">
        <v>-1.25</v>
      </c>
      <c r="E869" s="110">
        <f t="shared" si="15"/>
        <v>15544.709999999995</v>
      </c>
      <c r="F869" s="114" t="s">
        <v>129</v>
      </c>
      <c r="G869" s="108" t="s">
        <v>342</v>
      </c>
      <c r="H869" s="114"/>
      <c r="I869" s="118"/>
    </row>
    <row r="870" spans="1:10" x14ac:dyDescent="0.25">
      <c r="A870" s="116">
        <v>41151</v>
      </c>
      <c r="B870" s="118"/>
      <c r="C870" s="118"/>
      <c r="D870" s="140">
        <v>400</v>
      </c>
      <c r="E870" s="110">
        <f t="shared" si="15"/>
        <v>15944.709999999995</v>
      </c>
      <c r="F870" s="114" t="s">
        <v>130</v>
      </c>
      <c r="G870" s="108" t="s">
        <v>546</v>
      </c>
      <c r="H870" s="114"/>
      <c r="I870" s="118" t="s">
        <v>545</v>
      </c>
    </row>
    <row r="871" spans="1:10" x14ac:dyDescent="0.25">
      <c r="A871" s="116">
        <v>41151</v>
      </c>
      <c r="B871" s="118"/>
      <c r="C871" s="118"/>
      <c r="D871" s="140">
        <v>250</v>
      </c>
      <c r="E871" s="110">
        <f t="shared" si="15"/>
        <v>16194.709999999995</v>
      </c>
      <c r="F871" s="114" t="s">
        <v>130</v>
      </c>
      <c r="G871" s="108" t="s">
        <v>359</v>
      </c>
      <c r="H871" s="114"/>
      <c r="I871" s="118"/>
    </row>
    <row r="872" spans="1:10" x14ac:dyDescent="0.25">
      <c r="A872" s="116">
        <v>41152</v>
      </c>
      <c r="B872" s="118"/>
      <c r="C872" s="118"/>
      <c r="D872" s="140">
        <v>10</v>
      </c>
      <c r="E872" s="110">
        <f t="shared" si="15"/>
        <v>16204.709999999995</v>
      </c>
      <c r="F872" s="114" t="s">
        <v>130</v>
      </c>
      <c r="G872" s="108" t="s">
        <v>315</v>
      </c>
      <c r="H872" s="114"/>
      <c r="I872" s="118"/>
    </row>
    <row r="873" spans="1:10" x14ac:dyDescent="0.25">
      <c r="A873" s="116">
        <v>41155</v>
      </c>
      <c r="B873" s="118"/>
      <c r="C873" s="118"/>
      <c r="D873" s="140">
        <v>10</v>
      </c>
      <c r="E873" s="110">
        <f t="shared" si="15"/>
        <v>16214.709999999995</v>
      </c>
      <c r="F873" s="114" t="s">
        <v>130</v>
      </c>
      <c r="G873" s="108" t="s">
        <v>325</v>
      </c>
      <c r="H873" s="114"/>
      <c r="I873" s="118"/>
    </row>
    <row r="874" spans="1:10" x14ac:dyDescent="0.25">
      <c r="A874" s="116">
        <v>41169</v>
      </c>
      <c r="B874" s="118"/>
      <c r="C874" s="118"/>
      <c r="D874" s="139">
        <v>-232.56</v>
      </c>
      <c r="E874" s="110">
        <f t="shared" si="15"/>
        <v>15982.149999999996</v>
      </c>
      <c r="F874" s="114" t="s">
        <v>134</v>
      </c>
      <c r="G874" s="108" t="s">
        <v>433</v>
      </c>
      <c r="H874" s="114"/>
      <c r="I874" s="118"/>
    </row>
    <row r="875" spans="1:10" x14ac:dyDescent="0.25">
      <c r="A875" s="116">
        <v>41169</v>
      </c>
      <c r="B875" s="118"/>
      <c r="C875" s="118"/>
      <c r="D875" s="139">
        <v>-15.5</v>
      </c>
      <c r="E875" s="110">
        <f t="shared" si="15"/>
        <v>15966.649999999996</v>
      </c>
      <c r="F875" s="114" t="s">
        <v>129</v>
      </c>
      <c r="G875" s="108" t="s">
        <v>18</v>
      </c>
      <c r="H875" s="114"/>
      <c r="I875" s="118"/>
    </row>
    <row r="876" spans="1:10" x14ac:dyDescent="0.25">
      <c r="A876" s="116">
        <v>41170</v>
      </c>
      <c r="B876" s="118"/>
      <c r="C876" s="118"/>
      <c r="D876" s="140">
        <v>2000</v>
      </c>
      <c r="E876" s="110">
        <f t="shared" si="15"/>
        <v>17966.649999999994</v>
      </c>
      <c r="F876" s="114" t="s">
        <v>130</v>
      </c>
      <c r="G876" s="108" t="s">
        <v>311</v>
      </c>
      <c r="H876" s="114"/>
      <c r="I876" s="118"/>
    </row>
    <row r="877" spans="1:10" x14ac:dyDescent="0.25">
      <c r="A877" s="116">
        <v>41171</v>
      </c>
      <c r="B877" s="118"/>
      <c r="C877" s="118"/>
      <c r="D877" s="139">
        <v>-1.25</v>
      </c>
      <c r="E877" s="110">
        <f t="shared" si="15"/>
        <v>17965.399999999994</v>
      </c>
      <c r="F877" s="114" t="s">
        <v>129</v>
      </c>
      <c r="G877" s="108" t="s">
        <v>342</v>
      </c>
      <c r="H877" s="114"/>
      <c r="I877" s="118"/>
    </row>
    <row r="878" spans="1:10" x14ac:dyDescent="0.25">
      <c r="A878" s="116">
        <v>41173</v>
      </c>
      <c r="B878" s="118"/>
      <c r="C878" s="118"/>
      <c r="D878" s="140">
        <v>10</v>
      </c>
      <c r="E878" s="110">
        <f t="shared" si="15"/>
        <v>17975.399999999994</v>
      </c>
      <c r="F878" s="114" t="s">
        <v>130</v>
      </c>
      <c r="G878" s="108" t="s">
        <v>455</v>
      </c>
      <c r="H878" s="114"/>
      <c r="I878" s="118"/>
    </row>
    <row r="879" spans="1:10" x14ac:dyDescent="0.25">
      <c r="A879" s="116">
        <v>41176</v>
      </c>
      <c r="B879" s="118"/>
      <c r="C879" s="118"/>
      <c r="D879" s="140">
        <v>60</v>
      </c>
      <c r="E879" s="110">
        <f t="shared" si="15"/>
        <v>18035.399999999994</v>
      </c>
      <c r="F879" s="114" t="s">
        <v>130</v>
      </c>
      <c r="G879" s="108" t="s">
        <v>548</v>
      </c>
      <c r="H879" s="114"/>
      <c r="I879" s="118"/>
    </row>
    <row r="880" spans="1:10" x14ac:dyDescent="0.25">
      <c r="A880" s="116">
        <v>41183</v>
      </c>
      <c r="B880" s="118"/>
      <c r="C880" s="118"/>
      <c r="D880" s="140">
        <v>10</v>
      </c>
      <c r="E880" s="110">
        <f t="shared" si="15"/>
        <v>18045.399999999994</v>
      </c>
      <c r="F880" s="114" t="s">
        <v>130</v>
      </c>
      <c r="G880" s="108" t="s">
        <v>315</v>
      </c>
      <c r="H880" s="114"/>
      <c r="I880" s="118"/>
    </row>
    <row r="881" spans="1:9" x14ac:dyDescent="0.25">
      <c r="A881" s="116">
        <v>41183</v>
      </c>
      <c r="B881" s="118"/>
      <c r="C881" s="118"/>
      <c r="D881" s="140">
        <v>10</v>
      </c>
      <c r="E881" s="110">
        <f t="shared" si="15"/>
        <v>18055.399999999994</v>
      </c>
      <c r="F881" s="114" t="s">
        <v>130</v>
      </c>
      <c r="G881" s="108" t="s">
        <v>325</v>
      </c>
      <c r="H881" s="114"/>
      <c r="I881" s="118"/>
    </row>
    <row r="882" spans="1:9" x14ac:dyDescent="0.25">
      <c r="A882" s="116">
        <v>40978</v>
      </c>
      <c r="B882" s="118"/>
      <c r="C882" s="118"/>
      <c r="D882" s="139">
        <v>-66.52</v>
      </c>
      <c r="E882" s="110">
        <f t="shared" si="15"/>
        <v>17988.879999999994</v>
      </c>
      <c r="F882" s="114" t="s">
        <v>129</v>
      </c>
      <c r="G882" s="108" t="s">
        <v>474</v>
      </c>
      <c r="H882" s="114"/>
      <c r="I882" s="118"/>
    </row>
    <row r="883" spans="1:9" x14ac:dyDescent="0.25">
      <c r="A883" s="116" t="s">
        <v>549</v>
      </c>
      <c r="B883" s="118"/>
      <c r="C883" s="118"/>
      <c r="D883" s="140">
        <v>10</v>
      </c>
      <c r="E883" s="110">
        <f t="shared" si="15"/>
        <v>17998.879999999994</v>
      </c>
      <c r="F883" s="114" t="s">
        <v>130</v>
      </c>
      <c r="G883" s="108" t="s">
        <v>455</v>
      </c>
      <c r="H883" s="114"/>
      <c r="I883" s="118"/>
    </row>
    <row r="884" spans="1:9" x14ac:dyDescent="0.25">
      <c r="A884" s="116" t="s">
        <v>549</v>
      </c>
      <c r="B884" s="118"/>
      <c r="C884" s="118"/>
      <c r="D884" s="140">
        <v>10</v>
      </c>
      <c r="E884" s="110">
        <f t="shared" si="15"/>
        <v>18008.879999999994</v>
      </c>
      <c r="F884" s="114" t="s">
        <v>130</v>
      </c>
      <c r="G884" s="108" t="s">
        <v>551</v>
      </c>
      <c r="H884" s="114"/>
      <c r="I884" s="118"/>
    </row>
    <row r="885" spans="1:9" x14ac:dyDescent="0.25">
      <c r="A885" s="116" t="s">
        <v>549</v>
      </c>
      <c r="B885" s="118"/>
      <c r="C885" s="118"/>
      <c r="D885" s="139">
        <v>-26.2</v>
      </c>
      <c r="E885" s="110">
        <f t="shared" si="15"/>
        <v>17982.679999999993</v>
      </c>
      <c r="F885" s="114" t="s">
        <v>134</v>
      </c>
      <c r="G885" s="108" t="s">
        <v>552</v>
      </c>
      <c r="H885" s="114"/>
      <c r="I885" s="118"/>
    </row>
    <row r="886" spans="1:9" x14ac:dyDescent="0.25">
      <c r="A886" s="116" t="s">
        <v>550</v>
      </c>
      <c r="B886" s="118"/>
      <c r="C886" s="118"/>
      <c r="D886" s="139">
        <v>-1.25</v>
      </c>
      <c r="E886" s="110">
        <f t="shared" si="15"/>
        <v>17981.429999999993</v>
      </c>
      <c r="F886" s="114" t="s">
        <v>129</v>
      </c>
      <c r="G886" s="108" t="s">
        <v>342</v>
      </c>
      <c r="H886" s="114"/>
      <c r="I886" s="118"/>
    </row>
    <row r="887" spans="1:9" x14ac:dyDescent="0.25">
      <c r="A887" s="116" t="s">
        <v>553</v>
      </c>
      <c r="B887" s="118"/>
      <c r="C887" s="118"/>
      <c r="D887" s="140">
        <v>43</v>
      </c>
      <c r="E887" s="110">
        <f t="shared" si="15"/>
        <v>18024.429999999993</v>
      </c>
      <c r="F887" s="114" t="s">
        <v>130</v>
      </c>
      <c r="G887" s="108" t="s">
        <v>557</v>
      </c>
      <c r="H887" s="114"/>
      <c r="I887" s="118"/>
    </row>
    <row r="888" spans="1:9" x14ac:dyDescent="0.25">
      <c r="A888" s="116" t="s">
        <v>554</v>
      </c>
      <c r="B888" s="118"/>
      <c r="C888" s="118"/>
      <c r="D888" s="140">
        <v>10</v>
      </c>
      <c r="E888" s="110">
        <f t="shared" si="15"/>
        <v>18034.429999999993</v>
      </c>
      <c r="F888" s="114" t="s">
        <v>130</v>
      </c>
      <c r="G888" s="108" t="s">
        <v>315</v>
      </c>
      <c r="H888" s="114"/>
      <c r="I888" s="118"/>
    </row>
    <row r="889" spans="1:9" x14ac:dyDescent="0.25">
      <c r="A889" s="116" t="s">
        <v>554</v>
      </c>
      <c r="B889" s="118"/>
      <c r="C889" s="118"/>
      <c r="D889" s="140">
        <v>200</v>
      </c>
      <c r="E889" s="110">
        <f t="shared" si="15"/>
        <v>18234.429999999993</v>
      </c>
      <c r="F889" s="114" t="s">
        <v>130</v>
      </c>
      <c r="G889" s="108" t="s">
        <v>558</v>
      </c>
      <c r="H889" s="114"/>
      <c r="I889" s="118"/>
    </row>
    <row r="890" spans="1:9" x14ac:dyDescent="0.25">
      <c r="A890" s="116">
        <v>40919</v>
      </c>
      <c r="B890" s="118"/>
      <c r="C890" s="118"/>
      <c r="D890" s="140">
        <v>10</v>
      </c>
      <c r="E890" s="110">
        <f t="shared" si="15"/>
        <v>18244.429999999993</v>
      </c>
      <c r="F890" s="114" t="s">
        <v>130</v>
      </c>
      <c r="G890" s="108" t="s">
        <v>325</v>
      </c>
      <c r="H890" s="114"/>
      <c r="I890" s="118"/>
    </row>
    <row r="891" spans="1:9" x14ac:dyDescent="0.25">
      <c r="A891" s="116">
        <v>41040</v>
      </c>
      <c r="B891" s="118"/>
      <c r="C891" s="118"/>
      <c r="D891" s="139">
        <v>-371.45</v>
      </c>
      <c r="E891" s="110">
        <f t="shared" si="15"/>
        <v>17872.979999999992</v>
      </c>
      <c r="F891" s="114" t="s">
        <v>134</v>
      </c>
      <c r="G891" s="108" t="s">
        <v>490</v>
      </c>
      <c r="H891" s="114"/>
      <c r="I891" s="118"/>
    </row>
    <row r="892" spans="1:9" x14ac:dyDescent="0.25">
      <c r="A892" s="116">
        <v>41193</v>
      </c>
      <c r="B892" s="118"/>
      <c r="C892" s="118"/>
      <c r="D892" s="139">
        <v>-374.02</v>
      </c>
      <c r="E892" s="110">
        <f t="shared" si="15"/>
        <v>17498.959999999992</v>
      </c>
      <c r="F892" s="114" t="s">
        <v>134</v>
      </c>
      <c r="G892" s="108" t="s">
        <v>490</v>
      </c>
      <c r="H892" s="114"/>
      <c r="I892" s="118"/>
    </row>
    <row r="893" spans="1:9" x14ac:dyDescent="0.25">
      <c r="A893" s="116">
        <v>41224</v>
      </c>
      <c r="B893" s="118"/>
      <c r="C893" s="118"/>
      <c r="D893" s="139">
        <v>-374.24</v>
      </c>
      <c r="E893" s="110">
        <f t="shared" si="15"/>
        <v>17124.71999999999</v>
      </c>
      <c r="F893" s="114" t="s">
        <v>134</v>
      </c>
      <c r="G893" s="108" t="s">
        <v>490</v>
      </c>
      <c r="H893" s="114"/>
      <c r="I893" s="118"/>
    </row>
    <row r="894" spans="1:9" x14ac:dyDescent="0.25">
      <c r="A894" s="116" t="s">
        <v>555</v>
      </c>
      <c r="B894" s="118"/>
      <c r="C894" s="118"/>
      <c r="D894" s="140">
        <v>50</v>
      </c>
      <c r="E894" s="110">
        <f t="shared" si="15"/>
        <v>17174.71999999999</v>
      </c>
      <c r="F894" s="114" t="s">
        <v>130</v>
      </c>
      <c r="G894" s="108" t="s">
        <v>559</v>
      </c>
      <c r="H894" s="114"/>
      <c r="I894" s="118"/>
    </row>
    <row r="895" spans="1:9" x14ac:dyDescent="0.25">
      <c r="A895" s="116" t="s">
        <v>556</v>
      </c>
      <c r="B895" s="118"/>
      <c r="C895" s="118"/>
      <c r="D895" s="139">
        <v>-371.93</v>
      </c>
      <c r="E895" s="110">
        <f t="shared" si="15"/>
        <v>16802.78999999999</v>
      </c>
      <c r="F895" s="114" t="s">
        <v>134</v>
      </c>
      <c r="G895" s="108" t="s">
        <v>490</v>
      </c>
      <c r="H895" s="114"/>
      <c r="I895" s="118"/>
    </row>
    <row r="896" spans="1:9" x14ac:dyDescent="0.25">
      <c r="A896" s="116" t="s">
        <v>561</v>
      </c>
      <c r="B896" s="118"/>
      <c r="C896" s="118"/>
      <c r="D896" s="140">
        <v>10</v>
      </c>
      <c r="E896" s="110">
        <f t="shared" si="15"/>
        <v>16812.78999999999</v>
      </c>
      <c r="F896" s="114" t="s">
        <v>130</v>
      </c>
      <c r="G896" s="108" t="s">
        <v>455</v>
      </c>
      <c r="H896" s="114"/>
      <c r="I896" s="118"/>
    </row>
    <row r="897" spans="1:9" x14ac:dyDescent="0.25">
      <c r="A897" s="116" t="s">
        <v>562</v>
      </c>
      <c r="B897" s="118"/>
      <c r="C897" s="118"/>
      <c r="D897" s="140">
        <v>50</v>
      </c>
      <c r="E897" s="110">
        <f t="shared" si="15"/>
        <v>16862.78999999999</v>
      </c>
      <c r="F897" s="114" t="s">
        <v>130</v>
      </c>
      <c r="G897" s="108" t="s">
        <v>85</v>
      </c>
      <c r="H897" s="114"/>
      <c r="I897" s="118"/>
    </row>
    <row r="898" spans="1:9" x14ac:dyDescent="0.25">
      <c r="A898" s="116" t="s">
        <v>562</v>
      </c>
      <c r="B898" s="118"/>
      <c r="C898" s="118"/>
      <c r="D898" s="140">
        <v>46.92</v>
      </c>
      <c r="E898" s="110">
        <f t="shared" si="15"/>
        <v>16909.709999999988</v>
      </c>
      <c r="F898" s="114" t="s">
        <v>130</v>
      </c>
      <c r="G898" s="108" t="s">
        <v>563</v>
      </c>
      <c r="H898" s="114"/>
      <c r="I898" s="118"/>
    </row>
    <row r="899" spans="1:9" x14ac:dyDescent="0.25">
      <c r="A899" s="116">
        <v>41239</v>
      </c>
      <c r="B899" s="118"/>
      <c r="C899" s="118"/>
      <c r="D899" s="139">
        <v>-365.92</v>
      </c>
      <c r="E899" s="110">
        <f t="shared" si="15"/>
        <v>16543.78999999999</v>
      </c>
      <c r="F899" s="114" t="s">
        <v>134</v>
      </c>
      <c r="G899" s="108" t="s">
        <v>490</v>
      </c>
      <c r="H899" s="114"/>
      <c r="I899" s="118"/>
    </row>
    <row r="900" spans="1:9" x14ac:dyDescent="0.25">
      <c r="A900" s="116">
        <v>41240</v>
      </c>
      <c r="B900" s="118"/>
      <c r="C900" s="118"/>
      <c r="D900" s="139">
        <v>-1.25</v>
      </c>
      <c r="E900" s="110">
        <f t="shared" si="15"/>
        <v>16542.53999999999</v>
      </c>
      <c r="F900" s="114" t="s">
        <v>129</v>
      </c>
      <c r="G900" s="108" t="s">
        <v>342</v>
      </c>
      <c r="H900" s="114"/>
      <c r="I900" s="118"/>
    </row>
    <row r="901" spans="1:9" x14ac:dyDescent="0.25">
      <c r="A901" s="116">
        <v>41241</v>
      </c>
      <c r="B901" s="118"/>
      <c r="C901" s="118"/>
      <c r="D901" s="140">
        <v>50</v>
      </c>
      <c r="E901" s="110">
        <f t="shared" si="15"/>
        <v>16592.53999999999</v>
      </c>
      <c r="F901" s="114" t="s">
        <v>130</v>
      </c>
      <c r="G901" s="108" t="s">
        <v>565</v>
      </c>
      <c r="H901" s="114"/>
      <c r="I901" s="118"/>
    </row>
    <row r="902" spans="1:9" x14ac:dyDescent="0.25">
      <c r="A902" s="116">
        <v>41243</v>
      </c>
      <c r="B902" s="118"/>
      <c r="C902" s="118"/>
      <c r="D902" s="140">
        <v>100</v>
      </c>
      <c r="E902" s="110">
        <f t="shared" si="15"/>
        <v>16692.53999999999</v>
      </c>
      <c r="F902" s="114" t="s">
        <v>130</v>
      </c>
      <c r="G902" s="108" t="s">
        <v>564</v>
      </c>
      <c r="H902" s="114"/>
      <c r="I902" s="118"/>
    </row>
    <row r="903" spans="1:9" x14ac:dyDescent="0.25">
      <c r="A903" s="116">
        <v>41243</v>
      </c>
      <c r="B903" s="118"/>
      <c r="C903" s="118"/>
      <c r="D903" s="140">
        <v>10</v>
      </c>
      <c r="E903" s="110">
        <f t="shared" si="15"/>
        <v>16702.53999999999</v>
      </c>
      <c r="F903" s="114" t="s">
        <v>130</v>
      </c>
      <c r="G903" s="108" t="s">
        <v>315</v>
      </c>
      <c r="H903" s="114"/>
      <c r="I903" s="118"/>
    </row>
    <row r="904" spans="1:9" x14ac:dyDescent="0.25">
      <c r="A904" s="116">
        <v>41244</v>
      </c>
      <c r="B904" s="118"/>
      <c r="C904" s="118"/>
      <c r="D904" s="139">
        <v>-364.98</v>
      </c>
      <c r="E904" s="110">
        <f t="shared" si="15"/>
        <v>16337.55999999999</v>
      </c>
      <c r="F904" s="114" t="s">
        <v>134</v>
      </c>
      <c r="G904" s="108" t="s">
        <v>491</v>
      </c>
      <c r="H904" s="114"/>
      <c r="I904" s="118"/>
    </row>
    <row r="905" spans="1:9" x14ac:dyDescent="0.25">
      <c r="A905" s="116">
        <v>41245</v>
      </c>
      <c r="B905" s="118"/>
      <c r="C905" s="118"/>
      <c r="D905" s="139">
        <v>-365.75</v>
      </c>
      <c r="E905" s="110">
        <f t="shared" si="15"/>
        <v>15971.80999999999</v>
      </c>
      <c r="F905" s="114" t="s">
        <v>134</v>
      </c>
      <c r="G905" s="108" t="s">
        <v>490</v>
      </c>
      <c r="H905" s="114"/>
      <c r="I905" s="118"/>
    </row>
    <row r="906" spans="1:9" x14ac:dyDescent="0.25">
      <c r="A906" s="116">
        <v>41246</v>
      </c>
      <c r="B906" s="118"/>
      <c r="C906" s="118"/>
      <c r="D906" s="140">
        <v>35</v>
      </c>
      <c r="E906" s="110">
        <f t="shared" ref="E906:E969" si="16">E905+D906</f>
        <v>16006.80999999999</v>
      </c>
      <c r="F906" s="114" t="s">
        <v>130</v>
      </c>
      <c r="G906" s="108" t="s">
        <v>568</v>
      </c>
      <c r="H906" s="114"/>
      <c r="I906" s="118"/>
    </row>
    <row r="907" spans="1:9" x14ac:dyDescent="0.25">
      <c r="A907" s="116">
        <v>41246</v>
      </c>
      <c r="B907" s="118"/>
      <c r="C907" s="118"/>
      <c r="D907" s="140">
        <v>10</v>
      </c>
      <c r="E907" s="110">
        <f t="shared" si="16"/>
        <v>16016.80999999999</v>
      </c>
      <c r="F907" s="114" t="s">
        <v>130</v>
      </c>
      <c r="G907" s="108" t="s">
        <v>325</v>
      </c>
      <c r="H907" s="114"/>
      <c r="I907" s="118"/>
    </row>
    <row r="908" spans="1:9" x14ac:dyDescent="0.25">
      <c r="A908" s="116">
        <v>41248</v>
      </c>
      <c r="B908" s="118"/>
      <c r="C908" s="118"/>
      <c r="D908" s="140">
        <v>100</v>
      </c>
      <c r="E908" s="110">
        <f t="shared" si="16"/>
        <v>16116.80999999999</v>
      </c>
      <c r="F908" s="114" t="s">
        <v>130</v>
      </c>
      <c r="G908" s="108" t="s">
        <v>376</v>
      </c>
      <c r="H908" s="114"/>
      <c r="I908" s="118"/>
    </row>
    <row r="909" spans="1:9" x14ac:dyDescent="0.25">
      <c r="A909" s="116">
        <v>41250</v>
      </c>
      <c r="B909" s="118"/>
      <c r="C909" s="118"/>
      <c r="D909" s="139">
        <v>-362.61</v>
      </c>
      <c r="E909" s="110">
        <f t="shared" si="16"/>
        <v>15754.19999999999</v>
      </c>
      <c r="F909" s="114" t="s">
        <v>134</v>
      </c>
      <c r="G909" s="108" t="s">
        <v>490</v>
      </c>
      <c r="H909" s="114"/>
      <c r="I909" s="118"/>
    </row>
    <row r="910" spans="1:9" x14ac:dyDescent="0.25">
      <c r="A910" s="116">
        <v>41250</v>
      </c>
      <c r="B910" s="118"/>
      <c r="C910" s="118"/>
      <c r="D910" s="140">
        <v>25</v>
      </c>
      <c r="E910" s="110">
        <f t="shared" si="16"/>
        <v>15779.19999999999</v>
      </c>
      <c r="F910" s="114" t="s">
        <v>130</v>
      </c>
      <c r="G910" s="108" t="s">
        <v>567</v>
      </c>
      <c r="H910" s="114"/>
      <c r="I910" s="118"/>
    </row>
    <row r="911" spans="1:9" x14ac:dyDescent="0.25">
      <c r="A911" s="116">
        <v>41251</v>
      </c>
      <c r="B911" s="118"/>
      <c r="C911" s="118"/>
      <c r="D911" s="139">
        <v>-365.25</v>
      </c>
      <c r="E911" s="110">
        <f t="shared" si="16"/>
        <v>15413.94999999999</v>
      </c>
      <c r="F911" s="114" t="s">
        <v>134</v>
      </c>
      <c r="G911" s="108" t="s">
        <v>490</v>
      </c>
      <c r="H911" s="114"/>
      <c r="I911" s="118"/>
    </row>
    <row r="912" spans="1:9" x14ac:dyDescent="0.25">
      <c r="A912" s="116">
        <v>41255</v>
      </c>
      <c r="B912" s="118"/>
      <c r="C912" s="118"/>
      <c r="D912" s="129">
        <v>305</v>
      </c>
      <c r="E912" s="110">
        <f t="shared" si="16"/>
        <v>15718.94999999999</v>
      </c>
      <c r="F912" s="114" t="s">
        <v>130</v>
      </c>
      <c r="G912" s="108" t="s">
        <v>569</v>
      </c>
      <c r="H912" s="114"/>
      <c r="I912" s="118"/>
    </row>
    <row r="913" spans="1:9" x14ac:dyDescent="0.25">
      <c r="A913" s="116">
        <v>41256</v>
      </c>
      <c r="B913" s="118"/>
      <c r="C913" s="118"/>
      <c r="D913" s="139">
        <v>-361.28</v>
      </c>
      <c r="E913" s="110">
        <f t="shared" si="16"/>
        <v>15357.669999999989</v>
      </c>
      <c r="F913" s="114" t="s">
        <v>134</v>
      </c>
      <c r="G913" s="108" t="s">
        <v>490</v>
      </c>
      <c r="H913" s="114"/>
      <c r="I913" s="118"/>
    </row>
    <row r="914" spans="1:9" x14ac:dyDescent="0.25">
      <c r="A914" s="116">
        <v>41257</v>
      </c>
      <c r="B914" s="118"/>
      <c r="C914" s="118"/>
      <c r="D914" s="139">
        <v>-361.33</v>
      </c>
      <c r="E914" s="110">
        <f t="shared" si="16"/>
        <v>14996.339999999989</v>
      </c>
      <c r="F914" s="114" t="s">
        <v>134</v>
      </c>
      <c r="G914" s="108" t="s">
        <v>490</v>
      </c>
      <c r="H914" s="114"/>
      <c r="I914" s="118"/>
    </row>
    <row r="915" spans="1:9" x14ac:dyDescent="0.25">
      <c r="A915" s="116">
        <v>41260</v>
      </c>
      <c r="B915" s="118"/>
      <c r="C915" s="118"/>
      <c r="D915" s="140">
        <v>30</v>
      </c>
      <c r="E915" s="110">
        <f t="shared" si="16"/>
        <v>15026.339999999989</v>
      </c>
      <c r="F915" s="114" t="s">
        <v>130</v>
      </c>
      <c r="G915" s="108" t="s">
        <v>570</v>
      </c>
      <c r="H915" s="114"/>
      <c r="I915" s="118"/>
    </row>
    <row r="916" spans="1:9" x14ac:dyDescent="0.25">
      <c r="A916" s="116">
        <v>41264</v>
      </c>
      <c r="B916" s="118"/>
      <c r="C916" s="118"/>
      <c r="D916" s="140">
        <v>20</v>
      </c>
      <c r="E916" s="110">
        <f t="shared" si="16"/>
        <v>15046.339999999989</v>
      </c>
      <c r="F916" s="114" t="s">
        <v>130</v>
      </c>
      <c r="G916" s="108" t="s">
        <v>571</v>
      </c>
      <c r="H916" s="114"/>
      <c r="I916" s="118"/>
    </row>
    <row r="917" spans="1:9" x14ac:dyDescent="0.25">
      <c r="A917" s="116">
        <v>41264</v>
      </c>
      <c r="B917" s="118"/>
      <c r="C917" s="118"/>
      <c r="D917" s="140">
        <v>365</v>
      </c>
      <c r="E917" s="110">
        <f t="shared" si="16"/>
        <v>15411.339999999989</v>
      </c>
      <c r="F917" s="114" t="s">
        <v>130</v>
      </c>
      <c r="G917" s="108" t="s">
        <v>572</v>
      </c>
      <c r="H917" s="114"/>
      <c r="I917" s="118"/>
    </row>
    <row r="918" spans="1:9" x14ac:dyDescent="0.25">
      <c r="A918" s="116">
        <v>41264</v>
      </c>
      <c r="B918" s="118"/>
      <c r="C918" s="118"/>
      <c r="D918" s="140">
        <v>10</v>
      </c>
      <c r="E918" s="110">
        <f t="shared" si="16"/>
        <v>15421.339999999989</v>
      </c>
      <c r="F918" s="114" t="s">
        <v>130</v>
      </c>
      <c r="G918" s="108" t="s">
        <v>455</v>
      </c>
      <c r="H918" s="114"/>
      <c r="I918" s="118"/>
    </row>
    <row r="919" spans="1:9" x14ac:dyDescent="0.25">
      <c r="A919" s="116">
        <v>41270</v>
      </c>
      <c r="B919" s="118"/>
      <c r="C919" s="118"/>
      <c r="D919" s="139">
        <v>-1.25</v>
      </c>
      <c r="E919" s="110">
        <f t="shared" si="16"/>
        <v>15420.089999999989</v>
      </c>
      <c r="F919" s="114" t="s">
        <v>129</v>
      </c>
      <c r="G919" s="108" t="s">
        <v>342</v>
      </c>
      <c r="H919" s="114"/>
      <c r="I919" s="118"/>
    </row>
    <row r="920" spans="1:9" x14ac:dyDescent="0.25">
      <c r="A920" s="116">
        <v>41273</v>
      </c>
      <c r="B920" s="118"/>
      <c r="C920" s="118"/>
      <c r="D920" s="139">
        <v>-358.31</v>
      </c>
      <c r="E920" s="110">
        <f t="shared" si="16"/>
        <v>15061.77999999999</v>
      </c>
      <c r="F920" s="114" t="s">
        <v>134</v>
      </c>
      <c r="G920" s="108" t="s">
        <v>490</v>
      </c>
      <c r="H920" s="114"/>
      <c r="I920" s="118"/>
    </row>
    <row r="921" spans="1:9" x14ac:dyDescent="0.25">
      <c r="A921" s="116">
        <v>41274</v>
      </c>
      <c r="B921" s="118"/>
      <c r="C921" s="118"/>
      <c r="D921" s="137">
        <v>10</v>
      </c>
      <c r="E921" s="110">
        <f t="shared" si="16"/>
        <v>15071.77999999999</v>
      </c>
      <c r="F921" s="114" t="s">
        <v>130</v>
      </c>
      <c r="G921" s="108" t="s">
        <v>315</v>
      </c>
      <c r="H921" s="114"/>
      <c r="I921" s="118"/>
    </row>
    <row r="922" spans="1:9" x14ac:dyDescent="0.25">
      <c r="A922" s="116">
        <v>41274</v>
      </c>
      <c r="B922" s="118"/>
      <c r="C922" s="118"/>
      <c r="D922" s="137">
        <v>50</v>
      </c>
      <c r="E922" s="110">
        <f t="shared" si="16"/>
        <v>15121.77999999999</v>
      </c>
      <c r="F922" s="114" t="s">
        <v>130</v>
      </c>
      <c r="G922" s="108" t="s">
        <v>464</v>
      </c>
      <c r="H922" s="114"/>
      <c r="I922" s="118"/>
    </row>
    <row r="923" spans="1:9" x14ac:dyDescent="0.25">
      <c r="A923" s="116">
        <v>41274</v>
      </c>
      <c r="B923" s="118"/>
      <c r="C923" s="118"/>
      <c r="D923" s="139">
        <v>-358.31</v>
      </c>
      <c r="E923" s="110">
        <f t="shared" si="16"/>
        <v>14763.46999999999</v>
      </c>
      <c r="F923" s="114" t="s">
        <v>134</v>
      </c>
      <c r="G923" s="108" t="s">
        <v>490</v>
      </c>
      <c r="H923" s="114"/>
      <c r="I923" s="118"/>
    </row>
    <row r="924" spans="1:9" x14ac:dyDescent="0.25">
      <c r="A924" s="116">
        <v>41275</v>
      </c>
      <c r="B924" s="118"/>
      <c r="C924" s="118"/>
      <c r="D924" s="139">
        <v>-357.36</v>
      </c>
      <c r="E924" s="110">
        <f t="shared" si="16"/>
        <v>14406.10999999999</v>
      </c>
      <c r="F924" s="114" t="s">
        <v>134</v>
      </c>
      <c r="G924" s="108" t="s">
        <v>490</v>
      </c>
      <c r="H924" s="114"/>
      <c r="I924" s="118"/>
    </row>
    <row r="925" spans="1:9" x14ac:dyDescent="0.25">
      <c r="A925" s="116">
        <v>41276</v>
      </c>
      <c r="B925" s="118"/>
      <c r="C925" s="118"/>
      <c r="D925" s="137">
        <v>10</v>
      </c>
      <c r="E925" s="110">
        <f t="shared" si="16"/>
        <v>14416.10999999999</v>
      </c>
      <c r="F925" s="114" t="s">
        <v>130</v>
      </c>
      <c r="G925" s="108" t="s">
        <v>325</v>
      </c>
      <c r="H925" s="114"/>
      <c r="I925" s="118"/>
    </row>
    <row r="926" spans="1:9" x14ac:dyDescent="0.25">
      <c r="A926" s="116">
        <v>41641</v>
      </c>
      <c r="B926" s="118"/>
      <c r="C926" s="118"/>
      <c r="D926" s="137">
        <v>150</v>
      </c>
      <c r="E926" s="110">
        <f t="shared" si="16"/>
        <v>14566.10999999999</v>
      </c>
      <c r="F926" s="114" t="s">
        <v>130</v>
      </c>
      <c r="G926" s="108" t="s">
        <v>506</v>
      </c>
      <c r="H926" s="114"/>
      <c r="I926" s="118"/>
    </row>
    <row r="927" spans="1:9" x14ac:dyDescent="0.25">
      <c r="A927" s="116">
        <v>41276</v>
      </c>
      <c r="B927" s="118"/>
      <c r="C927" s="118"/>
      <c r="D927" s="137">
        <v>25</v>
      </c>
      <c r="E927" s="110">
        <f t="shared" si="16"/>
        <v>14591.10999999999</v>
      </c>
      <c r="F927" s="114" t="s">
        <v>130</v>
      </c>
      <c r="G927" s="108" t="s">
        <v>573</v>
      </c>
      <c r="H927" s="114"/>
      <c r="I927" s="118"/>
    </row>
    <row r="928" spans="1:9" x14ac:dyDescent="0.25">
      <c r="A928" s="116">
        <v>41277</v>
      </c>
      <c r="B928" s="118"/>
      <c r="C928" s="118"/>
      <c r="D928" s="139">
        <v>-355.86</v>
      </c>
      <c r="E928" s="110">
        <f t="shared" si="16"/>
        <v>14235.249999999989</v>
      </c>
      <c r="F928" s="114" t="s">
        <v>134</v>
      </c>
      <c r="G928" s="108" t="s">
        <v>490</v>
      </c>
      <c r="H928" s="114"/>
      <c r="I928" s="118"/>
    </row>
    <row r="929" spans="1:9" x14ac:dyDescent="0.25">
      <c r="A929" s="116">
        <v>41278</v>
      </c>
      <c r="B929" s="118"/>
      <c r="C929" s="118"/>
      <c r="D929" s="137">
        <v>100</v>
      </c>
      <c r="E929" s="110">
        <f t="shared" si="16"/>
        <v>14335.249999999989</v>
      </c>
      <c r="F929" s="114" t="s">
        <v>130</v>
      </c>
      <c r="G929" s="108" t="s">
        <v>574</v>
      </c>
      <c r="H929" s="114"/>
      <c r="I929" s="118"/>
    </row>
    <row r="930" spans="1:9" x14ac:dyDescent="0.25">
      <c r="A930" s="116">
        <v>41279</v>
      </c>
      <c r="B930" s="118"/>
      <c r="C930" s="118"/>
      <c r="D930" s="139">
        <v>-360.73</v>
      </c>
      <c r="E930" s="110">
        <f t="shared" si="16"/>
        <v>13974.51999999999</v>
      </c>
      <c r="F930" s="114" t="s">
        <v>575</v>
      </c>
      <c r="G930" s="108" t="s">
        <v>490</v>
      </c>
      <c r="H930" s="114"/>
      <c r="I930" s="118"/>
    </row>
    <row r="931" spans="1:9" x14ac:dyDescent="0.25">
      <c r="A931" s="116">
        <v>41281</v>
      </c>
      <c r="B931" s="118"/>
      <c r="C931" s="118"/>
      <c r="D931" s="139">
        <v>-361.15</v>
      </c>
      <c r="E931" s="110">
        <f t="shared" si="16"/>
        <v>13613.36999999999</v>
      </c>
      <c r="F931" s="114" t="s">
        <v>134</v>
      </c>
      <c r="G931" s="108" t="s">
        <v>490</v>
      </c>
      <c r="H931" s="114"/>
      <c r="I931" s="118"/>
    </row>
    <row r="932" spans="1:9" x14ac:dyDescent="0.25">
      <c r="A932" s="116">
        <v>41282</v>
      </c>
      <c r="B932" s="118"/>
      <c r="C932" s="118"/>
      <c r="D932" s="136">
        <v>-359.96</v>
      </c>
      <c r="E932" s="110">
        <f t="shared" si="16"/>
        <v>13253.409999999991</v>
      </c>
      <c r="F932" s="114" t="s">
        <v>134</v>
      </c>
      <c r="G932" s="108" t="s">
        <v>490</v>
      </c>
      <c r="H932" s="114"/>
      <c r="I932" s="118"/>
    </row>
    <row r="933" spans="1:9" x14ac:dyDescent="0.25">
      <c r="A933" s="116">
        <v>41285</v>
      </c>
      <c r="B933" s="118"/>
      <c r="C933" s="118"/>
      <c r="D933" s="137">
        <v>50</v>
      </c>
      <c r="E933" s="110">
        <f t="shared" si="16"/>
        <v>13303.409999999991</v>
      </c>
      <c r="F933" s="114" t="s">
        <v>130</v>
      </c>
      <c r="G933" s="108" t="s">
        <v>576</v>
      </c>
      <c r="H933" s="114"/>
      <c r="I933" s="118"/>
    </row>
    <row r="934" spans="1:9" x14ac:dyDescent="0.25">
      <c r="A934" s="116">
        <v>41285</v>
      </c>
      <c r="B934" s="118"/>
      <c r="C934" s="118"/>
      <c r="D934" s="136">
        <v>-355.8</v>
      </c>
      <c r="E934" s="110">
        <f t="shared" si="16"/>
        <v>12947.609999999991</v>
      </c>
      <c r="F934" s="114" t="s">
        <v>134</v>
      </c>
      <c r="G934" s="108" t="s">
        <v>514</v>
      </c>
      <c r="H934" s="114"/>
      <c r="I934" s="118"/>
    </row>
    <row r="935" spans="1:9" x14ac:dyDescent="0.25">
      <c r="A935" s="116">
        <v>41285</v>
      </c>
      <c r="B935" s="118"/>
      <c r="C935" s="118"/>
      <c r="D935" s="137">
        <v>500</v>
      </c>
      <c r="E935" s="110">
        <f t="shared" si="16"/>
        <v>13447.609999999991</v>
      </c>
      <c r="F935" s="114" t="s">
        <v>130</v>
      </c>
      <c r="G935" s="108" t="s">
        <v>577</v>
      </c>
      <c r="H935" s="114"/>
      <c r="I935" s="118"/>
    </row>
    <row r="936" spans="1:9" x14ac:dyDescent="0.25">
      <c r="A936" s="116">
        <v>41289</v>
      </c>
      <c r="B936" s="118"/>
      <c r="C936" s="118"/>
      <c r="D936" s="137">
        <v>50</v>
      </c>
      <c r="E936" s="110">
        <f t="shared" si="16"/>
        <v>13497.609999999991</v>
      </c>
      <c r="F936" s="114" t="s">
        <v>130</v>
      </c>
      <c r="G936" s="108" t="s">
        <v>579</v>
      </c>
      <c r="H936" s="114"/>
      <c r="I936" s="118"/>
    </row>
    <row r="937" spans="1:9" x14ac:dyDescent="0.25">
      <c r="A937" s="116">
        <v>41289</v>
      </c>
      <c r="B937" s="118"/>
      <c r="C937" s="118"/>
      <c r="D937" s="139">
        <v>-350.36</v>
      </c>
      <c r="E937" s="110">
        <f t="shared" si="16"/>
        <v>13147.249999999991</v>
      </c>
      <c r="F937" s="114" t="s">
        <v>134</v>
      </c>
      <c r="G937" s="108" t="s">
        <v>490</v>
      </c>
      <c r="H937" s="114"/>
      <c r="I937" s="118"/>
    </row>
    <row r="938" spans="1:9" x14ac:dyDescent="0.25">
      <c r="A938" s="116">
        <v>41289</v>
      </c>
      <c r="B938" s="118"/>
      <c r="C938" s="118"/>
      <c r="D938" s="137">
        <v>50</v>
      </c>
      <c r="E938" s="110">
        <f t="shared" si="16"/>
        <v>13197.249999999991</v>
      </c>
      <c r="F938" s="114" t="s">
        <v>130</v>
      </c>
      <c r="G938" s="108" t="s">
        <v>580</v>
      </c>
      <c r="H938" s="114"/>
      <c r="I938" s="118"/>
    </row>
    <row r="939" spans="1:9" x14ac:dyDescent="0.25">
      <c r="A939" s="116">
        <v>41290</v>
      </c>
      <c r="B939" s="118"/>
      <c r="C939" s="118"/>
      <c r="D939" s="139">
        <v>-350.89</v>
      </c>
      <c r="E939" s="110">
        <f t="shared" si="16"/>
        <v>12846.359999999991</v>
      </c>
      <c r="F939" s="114" t="s">
        <v>134</v>
      </c>
      <c r="G939" s="108" t="s">
        <v>490</v>
      </c>
      <c r="H939" s="114"/>
      <c r="I939" s="118"/>
    </row>
    <row r="940" spans="1:9" x14ac:dyDescent="0.25">
      <c r="A940" s="116">
        <v>41291</v>
      </c>
      <c r="B940" s="118"/>
      <c r="C940" s="118"/>
      <c r="D940" s="139">
        <v>-351.84</v>
      </c>
      <c r="E940" s="110">
        <f t="shared" si="16"/>
        <v>12494.519999999991</v>
      </c>
      <c r="F940" s="114" t="s">
        <v>134</v>
      </c>
      <c r="G940" s="108" t="s">
        <v>491</v>
      </c>
      <c r="H940" s="114"/>
      <c r="I940" s="118"/>
    </row>
    <row r="941" spans="1:9" x14ac:dyDescent="0.25">
      <c r="A941" s="116">
        <v>41292</v>
      </c>
      <c r="B941" s="118"/>
      <c r="C941" s="118"/>
      <c r="D941" s="139">
        <v>-350.41</v>
      </c>
      <c r="E941" s="110">
        <f t="shared" si="16"/>
        <v>12144.109999999991</v>
      </c>
      <c r="F941" s="114" t="s">
        <v>134</v>
      </c>
      <c r="G941" s="108" t="s">
        <v>490</v>
      </c>
      <c r="H941" s="114"/>
      <c r="I941" s="118"/>
    </row>
    <row r="942" spans="1:9" x14ac:dyDescent="0.25">
      <c r="A942" s="116">
        <v>41293</v>
      </c>
      <c r="B942" s="118"/>
      <c r="C942" s="118"/>
      <c r="D942" s="139">
        <v>-350.08</v>
      </c>
      <c r="E942" s="110">
        <f t="shared" si="16"/>
        <v>11794.029999999992</v>
      </c>
      <c r="F942" s="114" t="s">
        <v>134</v>
      </c>
      <c r="G942" s="108" t="s">
        <v>490</v>
      </c>
      <c r="H942" s="114"/>
      <c r="I942" s="118"/>
    </row>
    <row r="943" spans="1:9" x14ac:dyDescent="0.25">
      <c r="A943" s="116">
        <v>41295</v>
      </c>
      <c r="B943" s="118"/>
      <c r="C943" s="118"/>
      <c r="D943" s="137">
        <v>35</v>
      </c>
      <c r="E943" s="110">
        <f t="shared" si="16"/>
        <v>11829.029999999992</v>
      </c>
      <c r="F943" s="114" t="s">
        <v>130</v>
      </c>
      <c r="G943" s="108" t="s">
        <v>249</v>
      </c>
      <c r="H943" s="114"/>
      <c r="I943" s="118"/>
    </row>
    <row r="944" spans="1:9" x14ac:dyDescent="0.25">
      <c r="A944" s="116">
        <v>41295</v>
      </c>
      <c r="B944" s="118"/>
      <c r="C944" s="118"/>
      <c r="D944" s="137">
        <v>10</v>
      </c>
      <c r="E944" s="110">
        <f t="shared" si="16"/>
        <v>11839.029999999992</v>
      </c>
      <c r="F944" s="114" t="s">
        <v>130</v>
      </c>
      <c r="G944" s="108" t="s">
        <v>455</v>
      </c>
      <c r="H944" s="114"/>
      <c r="I944" s="118"/>
    </row>
    <row r="945" spans="1:9" x14ac:dyDescent="0.25">
      <c r="A945" s="116">
        <v>41295</v>
      </c>
      <c r="B945" s="118"/>
      <c r="C945" s="118"/>
      <c r="D945" s="139">
        <v>-350.08</v>
      </c>
      <c r="E945" s="110">
        <f t="shared" si="16"/>
        <v>11488.949999999992</v>
      </c>
      <c r="F945" s="114" t="s">
        <v>134</v>
      </c>
      <c r="G945" s="108" t="s">
        <v>490</v>
      </c>
      <c r="H945" s="114"/>
      <c r="I945" s="118"/>
    </row>
    <row r="946" spans="1:9" x14ac:dyDescent="0.25">
      <c r="A946" s="116">
        <v>41300</v>
      </c>
      <c r="B946" s="118"/>
      <c r="C946" s="118"/>
      <c r="D946" s="139">
        <v>-344.99</v>
      </c>
      <c r="E946" s="110">
        <f t="shared" si="16"/>
        <v>11143.959999999992</v>
      </c>
      <c r="F946" s="114" t="s">
        <v>134</v>
      </c>
      <c r="G946" s="108" t="s">
        <v>490</v>
      </c>
      <c r="H946" s="114"/>
      <c r="I946" s="118"/>
    </row>
    <row r="947" spans="1:9" x14ac:dyDescent="0.25">
      <c r="A947" s="116">
        <v>41301</v>
      </c>
      <c r="B947" s="118"/>
      <c r="C947" s="118"/>
      <c r="D947" s="139">
        <v>-345.39</v>
      </c>
      <c r="E947" s="110">
        <f t="shared" si="16"/>
        <v>10798.569999999992</v>
      </c>
      <c r="F947" s="114" t="s">
        <v>134</v>
      </c>
      <c r="G947" s="108" t="s">
        <v>490</v>
      </c>
      <c r="H947" s="114"/>
      <c r="I947" s="118"/>
    </row>
    <row r="948" spans="1:9" x14ac:dyDescent="0.25">
      <c r="A948" s="116">
        <v>41302</v>
      </c>
      <c r="B948" s="118"/>
      <c r="C948" s="118"/>
      <c r="D948" s="140">
        <v>30</v>
      </c>
      <c r="E948" s="110">
        <f t="shared" si="16"/>
        <v>10828.569999999992</v>
      </c>
      <c r="F948" s="114" t="s">
        <v>130</v>
      </c>
      <c r="G948" s="108" t="s">
        <v>570</v>
      </c>
      <c r="H948" s="114"/>
      <c r="I948" s="118"/>
    </row>
    <row r="949" spans="1:9" x14ac:dyDescent="0.25">
      <c r="A949" s="116">
        <v>41302</v>
      </c>
      <c r="B949" s="118"/>
      <c r="C949" s="118"/>
      <c r="D949" s="140">
        <v>50</v>
      </c>
      <c r="E949" s="110">
        <f t="shared" si="16"/>
        <v>10878.569999999992</v>
      </c>
      <c r="F949" s="114" t="s">
        <v>130</v>
      </c>
      <c r="G949" s="108" t="s">
        <v>505</v>
      </c>
      <c r="H949" s="114"/>
      <c r="I949" s="118"/>
    </row>
    <row r="950" spans="1:9" x14ac:dyDescent="0.25">
      <c r="A950" s="116">
        <v>41303</v>
      </c>
      <c r="B950" s="118"/>
      <c r="C950" s="118"/>
      <c r="D950" s="139">
        <v>-1.33</v>
      </c>
      <c r="E950" s="110">
        <f t="shared" si="16"/>
        <v>10877.239999999993</v>
      </c>
      <c r="F950" s="114" t="s">
        <v>129</v>
      </c>
      <c r="G950" s="108" t="s">
        <v>342</v>
      </c>
      <c r="H950" s="114"/>
      <c r="I950" s="118"/>
    </row>
    <row r="951" spans="1:9" x14ac:dyDescent="0.25">
      <c r="A951" s="116">
        <v>41305</v>
      </c>
      <c r="B951" s="118"/>
      <c r="C951" s="118"/>
      <c r="D951" s="137">
        <v>10</v>
      </c>
      <c r="E951" s="110">
        <f t="shared" si="16"/>
        <v>10887.239999999993</v>
      </c>
      <c r="F951" s="114" t="s">
        <v>130</v>
      </c>
      <c r="G951" s="108" t="s">
        <v>315</v>
      </c>
      <c r="H951" s="114"/>
      <c r="I951" s="118"/>
    </row>
    <row r="952" spans="1:9" x14ac:dyDescent="0.25">
      <c r="A952" s="116">
        <v>41306</v>
      </c>
      <c r="B952" s="118"/>
      <c r="C952" s="118"/>
      <c r="D952" s="137">
        <v>10</v>
      </c>
      <c r="E952" s="110">
        <f t="shared" si="16"/>
        <v>10897.239999999993</v>
      </c>
      <c r="F952" s="114" t="s">
        <v>130</v>
      </c>
      <c r="G952" s="108" t="s">
        <v>325</v>
      </c>
      <c r="H952" s="114"/>
      <c r="I952" s="118"/>
    </row>
    <row r="953" spans="1:9" x14ac:dyDescent="0.25">
      <c r="A953" s="116">
        <v>41306</v>
      </c>
      <c r="B953" s="118"/>
      <c r="C953" s="118"/>
      <c r="D953" s="137">
        <v>420</v>
      </c>
      <c r="E953" s="110">
        <f t="shared" si="16"/>
        <v>11317.239999999993</v>
      </c>
      <c r="F953" s="114" t="s">
        <v>130</v>
      </c>
      <c r="G953" s="108" t="s">
        <v>581</v>
      </c>
      <c r="H953" s="114"/>
      <c r="I953" s="118"/>
    </row>
    <row r="954" spans="1:9" x14ac:dyDescent="0.25">
      <c r="A954" s="116">
        <v>41323</v>
      </c>
      <c r="B954" s="118"/>
      <c r="C954" s="118"/>
      <c r="D954" s="137">
        <v>50</v>
      </c>
      <c r="E954" s="110">
        <f t="shared" si="16"/>
        <v>11367.239999999993</v>
      </c>
      <c r="F954" s="114" t="s">
        <v>130</v>
      </c>
      <c r="G954" s="108" t="s">
        <v>500</v>
      </c>
      <c r="H954" s="114"/>
      <c r="I954" s="118"/>
    </row>
    <row r="955" spans="1:9" x14ac:dyDescent="0.25">
      <c r="A955" s="116">
        <v>41326</v>
      </c>
      <c r="B955" s="118"/>
      <c r="C955" s="118"/>
      <c r="D955" s="137">
        <v>10</v>
      </c>
      <c r="E955" s="110">
        <f t="shared" si="16"/>
        <v>11377.239999999993</v>
      </c>
      <c r="F955" s="114" t="s">
        <v>130</v>
      </c>
      <c r="G955" s="108" t="s">
        <v>455</v>
      </c>
      <c r="H955" s="114"/>
      <c r="I955" s="118"/>
    </row>
    <row r="956" spans="1:9" x14ac:dyDescent="0.25">
      <c r="A956" s="116">
        <v>41327</v>
      </c>
      <c r="B956" s="118"/>
      <c r="C956" s="118"/>
      <c r="D956" s="139">
        <v>-44.43</v>
      </c>
      <c r="E956" s="110">
        <f t="shared" si="16"/>
        <v>11332.809999999992</v>
      </c>
      <c r="F956" s="114" t="s">
        <v>129</v>
      </c>
      <c r="G956" s="108" t="s">
        <v>342</v>
      </c>
      <c r="H956" s="114"/>
      <c r="I956" s="118"/>
    </row>
    <row r="957" spans="1:9" x14ac:dyDescent="0.25">
      <c r="A957" s="116">
        <v>41330</v>
      </c>
      <c r="B957" s="118"/>
      <c r="C957" s="118"/>
      <c r="D957" s="137">
        <v>60</v>
      </c>
      <c r="E957" s="110">
        <f t="shared" si="16"/>
        <v>11392.809999999992</v>
      </c>
      <c r="F957" s="114" t="s">
        <v>130</v>
      </c>
      <c r="G957" s="108" t="s">
        <v>523</v>
      </c>
      <c r="H957" s="114"/>
      <c r="I957" s="118"/>
    </row>
    <row r="958" spans="1:9" x14ac:dyDescent="0.25">
      <c r="A958" s="116">
        <v>41330</v>
      </c>
      <c r="B958" s="118"/>
      <c r="C958" s="118"/>
      <c r="D958" s="137">
        <v>15</v>
      </c>
      <c r="E958" s="110">
        <f t="shared" si="16"/>
        <v>11407.809999999992</v>
      </c>
      <c r="F958" s="114" t="s">
        <v>130</v>
      </c>
      <c r="G958" s="108" t="s">
        <v>584</v>
      </c>
      <c r="H958" s="114"/>
      <c r="I958" s="118"/>
    </row>
    <row r="959" spans="1:9" x14ac:dyDescent="0.25">
      <c r="A959" s="116" t="s">
        <v>583</v>
      </c>
      <c r="B959" s="118"/>
      <c r="C959" s="118"/>
      <c r="D959" s="137">
        <v>1728.47</v>
      </c>
      <c r="E959" s="110">
        <f t="shared" si="16"/>
        <v>13136.279999999992</v>
      </c>
      <c r="F959" s="114" t="s">
        <v>130</v>
      </c>
      <c r="G959" s="108" t="s">
        <v>585</v>
      </c>
      <c r="H959" s="114"/>
      <c r="I959" s="118"/>
    </row>
    <row r="960" spans="1:9" x14ac:dyDescent="0.25">
      <c r="A960" s="116">
        <v>41331</v>
      </c>
      <c r="B960" s="118"/>
      <c r="C960" s="118"/>
      <c r="D960" s="137">
        <v>2500</v>
      </c>
      <c r="E960" s="110">
        <f t="shared" si="16"/>
        <v>15636.279999999992</v>
      </c>
      <c r="F960" s="114" t="s">
        <v>130</v>
      </c>
      <c r="G960" s="108" t="s">
        <v>200</v>
      </c>
      <c r="H960" s="114"/>
      <c r="I960" s="118"/>
    </row>
    <row r="961" spans="1:9" x14ac:dyDescent="0.25">
      <c r="A961" s="116">
        <v>41332</v>
      </c>
      <c r="B961" s="118"/>
      <c r="C961" s="118"/>
      <c r="D961" s="137">
        <v>45</v>
      </c>
      <c r="E961" s="110">
        <f t="shared" si="16"/>
        <v>15681.279999999992</v>
      </c>
      <c r="F961" s="114" t="s">
        <v>130</v>
      </c>
      <c r="G961" s="108" t="s">
        <v>588</v>
      </c>
      <c r="H961" s="114"/>
      <c r="I961" s="118"/>
    </row>
    <row r="962" spans="1:9" x14ac:dyDescent="0.25">
      <c r="A962" s="116">
        <v>41333</v>
      </c>
      <c r="B962" s="118"/>
      <c r="C962" s="118"/>
      <c r="D962" s="137">
        <v>10</v>
      </c>
      <c r="E962" s="110">
        <f t="shared" si="16"/>
        <v>15691.279999999992</v>
      </c>
      <c r="F962" s="114" t="s">
        <v>130</v>
      </c>
      <c r="G962" s="108" t="s">
        <v>325</v>
      </c>
      <c r="H962" s="114"/>
      <c r="I962" s="118"/>
    </row>
    <row r="963" spans="1:9" x14ac:dyDescent="0.25">
      <c r="A963" s="116">
        <v>41334</v>
      </c>
      <c r="B963" s="118"/>
      <c r="C963" s="118"/>
      <c r="D963" s="137">
        <v>10</v>
      </c>
      <c r="E963" s="110">
        <f t="shared" si="16"/>
        <v>15701.279999999992</v>
      </c>
      <c r="F963" s="114" t="s">
        <v>130</v>
      </c>
      <c r="G963" s="108" t="s">
        <v>315</v>
      </c>
      <c r="H963" s="114"/>
      <c r="I963" s="118"/>
    </row>
    <row r="964" spans="1:9" x14ac:dyDescent="0.25">
      <c r="A964" s="116">
        <v>41337</v>
      </c>
      <c r="B964" s="118"/>
      <c r="C964" s="118"/>
      <c r="D964" s="137">
        <v>521.5</v>
      </c>
      <c r="E964" s="110">
        <f t="shared" si="16"/>
        <v>16222.779999999992</v>
      </c>
      <c r="F964" s="114" t="s">
        <v>130</v>
      </c>
      <c r="G964" s="108" t="s">
        <v>530</v>
      </c>
      <c r="H964" s="114"/>
      <c r="I964" s="118"/>
    </row>
    <row r="965" spans="1:9" x14ac:dyDescent="0.25">
      <c r="A965" s="116">
        <v>41340</v>
      </c>
      <c r="B965" s="118"/>
      <c r="C965" s="118"/>
      <c r="D965" s="137">
        <v>1.71</v>
      </c>
      <c r="E965" s="110">
        <f t="shared" si="16"/>
        <v>16224.489999999991</v>
      </c>
      <c r="F965" s="114" t="s">
        <v>129</v>
      </c>
      <c r="G965" s="108" t="s">
        <v>589</v>
      </c>
      <c r="H965" s="114"/>
      <c r="I965" s="118"/>
    </row>
    <row r="966" spans="1:9" x14ac:dyDescent="0.25">
      <c r="A966" s="116">
        <v>41342</v>
      </c>
      <c r="B966" s="118"/>
      <c r="C966" s="118"/>
      <c r="D966" s="139">
        <v>-363.33</v>
      </c>
      <c r="E966" s="110">
        <f t="shared" si="16"/>
        <v>15861.159999999991</v>
      </c>
      <c r="F966" s="114" t="s">
        <v>134</v>
      </c>
      <c r="G966" s="108" t="s">
        <v>490</v>
      </c>
      <c r="H966" s="114"/>
      <c r="I966" s="118"/>
    </row>
    <row r="967" spans="1:9" x14ac:dyDescent="0.25">
      <c r="A967" s="116">
        <v>41343</v>
      </c>
      <c r="B967" s="118"/>
      <c r="C967" s="118"/>
      <c r="D967" s="139">
        <v>-363.76</v>
      </c>
      <c r="E967" s="110">
        <f t="shared" si="16"/>
        <v>15497.399999999991</v>
      </c>
      <c r="F967" s="114" t="s">
        <v>134</v>
      </c>
      <c r="G967" s="108" t="s">
        <v>490</v>
      </c>
      <c r="H967" s="114"/>
      <c r="I967" s="118"/>
    </row>
    <row r="968" spans="1:9" x14ac:dyDescent="0.25">
      <c r="A968" s="116">
        <v>41344</v>
      </c>
      <c r="B968" s="118"/>
      <c r="C968" s="118"/>
      <c r="D968" s="139">
        <v>-363.76</v>
      </c>
      <c r="E968" s="110">
        <f t="shared" si="16"/>
        <v>15133.63999999999</v>
      </c>
      <c r="F968" s="114" t="s">
        <v>134</v>
      </c>
      <c r="G968" s="108" t="s">
        <v>514</v>
      </c>
      <c r="H968" s="114"/>
      <c r="I968" s="118"/>
    </row>
    <row r="969" spans="1:9" x14ac:dyDescent="0.25">
      <c r="A969" s="116">
        <v>41344</v>
      </c>
      <c r="B969" s="118"/>
      <c r="C969" s="118"/>
      <c r="D969" s="140">
        <v>33.75</v>
      </c>
      <c r="E969" s="110">
        <f t="shared" si="16"/>
        <v>15167.38999999999</v>
      </c>
      <c r="F969" s="114" t="s">
        <v>590</v>
      </c>
      <c r="G969" s="108" t="s">
        <v>592</v>
      </c>
      <c r="H969" s="114"/>
      <c r="I969" s="118"/>
    </row>
    <row r="970" spans="1:9" x14ac:dyDescent="0.25">
      <c r="A970" s="116">
        <v>41347</v>
      </c>
      <c r="B970" s="118"/>
      <c r="C970" s="118"/>
      <c r="D970" s="139">
        <v>-155</v>
      </c>
      <c r="E970" s="110">
        <f t="shared" ref="E970:E1035" si="17">E969+D970</f>
        <v>15012.38999999999</v>
      </c>
      <c r="F970" s="114" t="s">
        <v>590</v>
      </c>
      <c r="G970" s="108" t="s">
        <v>591</v>
      </c>
      <c r="H970" s="114"/>
      <c r="I970" s="118"/>
    </row>
    <row r="971" spans="1:9" x14ac:dyDescent="0.25">
      <c r="A971" s="116" t="s">
        <v>593</v>
      </c>
      <c r="B971" s="118"/>
      <c r="C971" s="118"/>
      <c r="D971" s="140">
        <v>500</v>
      </c>
      <c r="E971" s="110">
        <f t="shared" si="17"/>
        <v>15512.38999999999</v>
      </c>
      <c r="F971" s="114" t="s">
        <v>130</v>
      </c>
      <c r="G971" s="108" t="s">
        <v>244</v>
      </c>
      <c r="H971" s="114"/>
      <c r="I971" s="118"/>
    </row>
    <row r="972" spans="1:9" x14ac:dyDescent="0.25">
      <c r="A972" s="116">
        <v>41354</v>
      </c>
      <c r="B972" s="118"/>
      <c r="C972" s="118"/>
      <c r="D972" s="140">
        <v>10</v>
      </c>
      <c r="E972" s="110">
        <f t="shared" si="17"/>
        <v>15522.38999999999</v>
      </c>
      <c r="F972" s="114" t="s">
        <v>130</v>
      </c>
      <c r="G972" s="108" t="s">
        <v>455</v>
      </c>
      <c r="H972" s="114"/>
      <c r="I972" s="118"/>
    </row>
    <row r="973" spans="1:9" x14ac:dyDescent="0.25">
      <c r="A973" s="116">
        <v>41359</v>
      </c>
      <c r="B973" s="118"/>
      <c r="C973" s="118"/>
      <c r="D973" s="139">
        <v>-10.68</v>
      </c>
      <c r="E973" s="110">
        <f t="shared" si="17"/>
        <v>15511.70999999999</v>
      </c>
      <c r="F973" s="114" t="s">
        <v>129</v>
      </c>
      <c r="G973" s="108" t="s">
        <v>342</v>
      </c>
      <c r="H973" s="114"/>
      <c r="I973" s="118"/>
    </row>
    <row r="974" spans="1:9" x14ac:dyDescent="0.25">
      <c r="A974" s="116">
        <v>41361</v>
      </c>
      <c r="B974" s="118"/>
      <c r="C974" s="118"/>
      <c r="D974" s="139">
        <v>-372.2</v>
      </c>
      <c r="E974" s="110">
        <f t="shared" si="17"/>
        <v>15139.509999999989</v>
      </c>
      <c r="F974" s="114" t="s">
        <v>134</v>
      </c>
      <c r="G974" s="108" t="s">
        <v>490</v>
      </c>
      <c r="H974" s="114"/>
      <c r="I974" s="118"/>
    </row>
    <row r="975" spans="1:9" x14ac:dyDescent="0.25">
      <c r="A975" s="116">
        <v>41365</v>
      </c>
      <c r="B975" s="118"/>
      <c r="C975" s="118"/>
      <c r="D975" s="139">
        <v>-370.29</v>
      </c>
      <c r="E975" s="110">
        <f t="shared" si="17"/>
        <v>14769.219999999988</v>
      </c>
      <c r="F975" s="114" t="s">
        <v>134</v>
      </c>
      <c r="G975" s="108" t="s">
        <v>490</v>
      </c>
      <c r="H975" s="114"/>
      <c r="I975" s="118"/>
    </row>
    <row r="976" spans="1:9" x14ac:dyDescent="0.25">
      <c r="A976" s="116">
        <v>41366</v>
      </c>
      <c r="B976" s="118"/>
      <c r="C976" s="118"/>
      <c r="D976" s="140">
        <v>10</v>
      </c>
      <c r="E976" s="110">
        <f t="shared" si="17"/>
        <v>14779.219999999988</v>
      </c>
      <c r="F976" s="114" t="s">
        <v>130</v>
      </c>
      <c r="G976" s="108" t="s">
        <v>315</v>
      </c>
      <c r="H976" s="114"/>
      <c r="I976" s="118"/>
    </row>
    <row r="977" spans="1:9" x14ac:dyDescent="0.25">
      <c r="A977" s="116">
        <v>41366</v>
      </c>
      <c r="B977" s="118"/>
      <c r="C977" s="118"/>
      <c r="D977" s="140">
        <v>10</v>
      </c>
      <c r="E977" s="110">
        <f t="shared" si="17"/>
        <v>14789.219999999988</v>
      </c>
      <c r="F977" s="114" t="s">
        <v>130</v>
      </c>
      <c r="G977" s="108" t="s">
        <v>325</v>
      </c>
      <c r="H977" s="114"/>
      <c r="I977" s="118"/>
    </row>
    <row r="978" spans="1:9" x14ac:dyDescent="0.25">
      <c r="A978" s="116">
        <v>41374</v>
      </c>
      <c r="B978" s="118"/>
      <c r="C978" s="118"/>
      <c r="D978" s="140">
        <v>401.6</v>
      </c>
      <c r="E978" s="110">
        <f t="shared" si="17"/>
        <v>15190.819999999989</v>
      </c>
      <c r="F978" s="114" t="s">
        <v>130</v>
      </c>
      <c r="G978" s="108" t="s">
        <v>594</v>
      </c>
      <c r="H978" s="114"/>
      <c r="I978" s="118"/>
    </row>
    <row r="979" spans="1:9" x14ac:dyDescent="0.25">
      <c r="A979" s="116">
        <v>41376</v>
      </c>
      <c r="B979" s="118"/>
      <c r="C979" s="118"/>
      <c r="D979" s="140">
        <v>341.02</v>
      </c>
      <c r="E979" s="110">
        <f t="shared" si="17"/>
        <v>15531.839999999989</v>
      </c>
      <c r="F979" s="114" t="s">
        <v>130</v>
      </c>
      <c r="G979" s="108" t="s">
        <v>595</v>
      </c>
      <c r="H979" s="114"/>
      <c r="I979" s="118"/>
    </row>
    <row r="980" spans="1:9" x14ac:dyDescent="0.25">
      <c r="A980" s="116">
        <v>41377</v>
      </c>
      <c r="B980" s="118"/>
      <c r="C980" s="118"/>
      <c r="D980" s="139">
        <v>-369.69</v>
      </c>
      <c r="E980" s="110">
        <f t="shared" si="17"/>
        <v>15162.149999999989</v>
      </c>
      <c r="F980" s="114" t="s">
        <v>134</v>
      </c>
      <c r="G980" s="108" t="s">
        <v>514</v>
      </c>
      <c r="H980" s="114"/>
      <c r="I980" s="118"/>
    </row>
    <row r="981" spans="1:9" x14ac:dyDescent="0.25">
      <c r="A981" s="116">
        <v>41380</v>
      </c>
      <c r="B981" s="118"/>
      <c r="C981" s="118"/>
      <c r="D981" s="139">
        <v>-368.91</v>
      </c>
      <c r="E981" s="110">
        <f t="shared" si="17"/>
        <v>14793.239999999989</v>
      </c>
      <c r="F981" s="114" t="s">
        <v>134</v>
      </c>
      <c r="G981" s="108" t="s">
        <v>491</v>
      </c>
      <c r="H981" s="114"/>
      <c r="I981" s="118"/>
    </row>
    <row r="982" spans="1:9" x14ac:dyDescent="0.25">
      <c r="A982" s="116">
        <v>41386</v>
      </c>
      <c r="B982" s="118"/>
      <c r="C982" s="118"/>
      <c r="D982" s="140">
        <v>10</v>
      </c>
      <c r="E982" s="110">
        <f t="shared" si="17"/>
        <v>14803.239999999989</v>
      </c>
      <c r="F982" s="114" t="s">
        <v>130</v>
      </c>
      <c r="G982" s="108" t="s">
        <v>455</v>
      </c>
      <c r="H982" s="114"/>
      <c r="I982" s="118"/>
    </row>
    <row r="983" spans="1:9" x14ac:dyDescent="0.25">
      <c r="A983" s="116">
        <v>41387</v>
      </c>
      <c r="B983" s="118"/>
      <c r="C983" s="118"/>
      <c r="D983" s="139">
        <v>-4474.34</v>
      </c>
      <c r="E983" s="110">
        <f t="shared" si="17"/>
        <v>10328.899999999989</v>
      </c>
      <c r="F983" s="114" t="s">
        <v>134</v>
      </c>
      <c r="G983" s="108" t="s">
        <v>596</v>
      </c>
      <c r="H983" s="114"/>
      <c r="I983" s="118" t="s">
        <v>597</v>
      </c>
    </row>
    <row r="984" spans="1:9" x14ac:dyDescent="0.25">
      <c r="A984" s="116">
        <v>41387</v>
      </c>
      <c r="B984" s="118"/>
      <c r="C984" s="118"/>
      <c r="D984" s="139">
        <v>-34.5</v>
      </c>
      <c r="E984" s="110">
        <f t="shared" si="17"/>
        <v>10294.399999999989</v>
      </c>
      <c r="F984" s="114" t="s">
        <v>129</v>
      </c>
      <c r="G984" s="108" t="s">
        <v>18</v>
      </c>
      <c r="H984" s="114"/>
      <c r="I984" s="118"/>
    </row>
    <row r="985" spans="1:9" x14ac:dyDescent="0.25">
      <c r="A985" s="116">
        <v>41389</v>
      </c>
      <c r="B985" s="118"/>
      <c r="C985" s="118"/>
      <c r="D985" s="139">
        <v>-17.43</v>
      </c>
      <c r="E985" s="110">
        <f t="shared" si="17"/>
        <v>10276.969999999988</v>
      </c>
      <c r="F985" s="114" t="s">
        <v>129</v>
      </c>
      <c r="G985" s="108" t="s">
        <v>342</v>
      </c>
      <c r="H985" s="114"/>
      <c r="I985" s="118"/>
    </row>
    <row r="986" spans="1:9" x14ac:dyDescent="0.25">
      <c r="A986" s="116">
        <v>41391</v>
      </c>
      <c r="B986" s="118"/>
      <c r="C986" s="118"/>
      <c r="D986" s="139">
        <v>-2862.52</v>
      </c>
      <c r="E986" s="110">
        <f t="shared" si="17"/>
        <v>7414.449999999988</v>
      </c>
      <c r="F986" s="114" t="s">
        <v>590</v>
      </c>
      <c r="G986" s="108" t="s">
        <v>543</v>
      </c>
      <c r="H986" s="114"/>
      <c r="I986" s="118"/>
    </row>
    <row r="987" spans="1:9" x14ac:dyDescent="0.25">
      <c r="A987" s="116">
        <v>41394</v>
      </c>
      <c r="B987" s="118"/>
      <c r="C987" s="118"/>
      <c r="D987" s="140">
        <v>10</v>
      </c>
      <c r="E987" s="110">
        <f t="shared" si="17"/>
        <v>7424.449999999988</v>
      </c>
      <c r="F987" s="114" t="s">
        <v>130</v>
      </c>
      <c r="G987" s="108" t="s">
        <v>315</v>
      </c>
      <c r="H987" s="114"/>
      <c r="I987" s="118"/>
    </row>
    <row r="988" spans="1:9" x14ac:dyDescent="0.25">
      <c r="A988" s="116">
        <v>41395</v>
      </c>
      <c r="B988" s="118"/>
      <c r="C988" s="118"/>
      <c r="D988" s="139">
        <v>-370.24</v>
      </c>
      <c r="E988" s="110">
        <f t="shared" si="17"/>
        <v>7054.2099999999882</v>
      </c>
      <c r="F988" s="114" t="s">
        <v>134</v>
      </c>
      <c r="G988" s="108" t="s">
        <v>490</v>
      </c>
      <c r="H988" s="114"/>
      <c r="I988" s="118"/>
    </row>
    <row r="989" spans="1:9" x14ac:dyDescent="0.25">
      <c r="A989" s="116">
        <v>41396</v>
      </c>
      <c r="B989" s="118"/>
      <c r="C989" s="118"/>
      <c r="D989" s="140">
        <v>10</v>
      </c>
      <c r="E989" s="110">
        <f t="shared" si="17"/>
        <v>7064.2099999999882</v>
      </c>
      <c r="F989" s="114" t="s">
        <v>130</v>
      </c>
      <c r="G989" s="108" t="s">
        <v>325</v>
      </c>
      <c r="H989" s="114"/>
      <c r="I989" s="118"/>
    </row>
    <row r="990" spans="1:9" x14ac:dyDescent="0.25">
      <c r="A990" s="116">
        <v>41399</v>
      </c>
      <c r="B990" s="118"/>
      <c r="C990" s="118"/>
      <c r="D990" s="139">
        <v>-371.01</v>
      </c>
      <c r="E990" s="110">
        <f t="shared" si="17"/>
        <v>6693.199999999988</v>
      </c>
      <c r="F990" s="114" t="s">
        <v>134</v>
      </c>
      <c r="G990" s="108" t="s">
        <v>490</v>
      </c>
      <c r="H990" s="114"/>
      <c r="I990" s="118"/>
    </row>
    <row r="991" spans="1:9" x14ac:dyDescent="0.25">
      <c r="A991" s="116">
        <v>41404</v>
      </c>
      <c r="B991" s="118"/>
      <c r="C991" s="118"/>
      <c r="D991" s="139">
        <v>-370.4</v>
      </c>
      <c r="E991" s="110">
        <f t="shared" si="17"/>
        <v>6322.7999999999884</v>
      </c>
      <c r="F991" s="114" t="s">
        <v>134</v>
      </c>
      <c r="G991" s="108" t="s">
        <v>490</v>
      </c>
      <c r="H991" s="114"/>
      <c r="I991" s="118"/>
    </row>
    <row r="992" spans="1:9" x14ac:dyDescent="0.25">
      <c r="A992" s="116">
        <v>41407</v>
      </c>
      <c r="B992" s="118"/>
      <c r="C992" s="118"/>
      <c r="D992" s="139">
        <v>-373.89</v>
      </c>
      <c r="E992" s="110">
        <f t="shared" si="17"/>
        <v>5948.909999999988</v>
      </c>
      <c r="F992" s="114" t="s">
        <v>134</v>
      </c>
      <c r="G992" s="108" t="s">
        <v>490</v>
      </c>
      <c r="H992" s="114"/>
      <c r="I992" s="118"/>
    </row>
    <row r="993" spans="1:9" x14ac:dyDescent="0.25">
      <c r="A993" s="116">
        <v>41407</v>
      </c>
      <c r="B993" s="118"/>
      <c r="C993" s="118"/>
      <c r="D993" s="139">
        <v>373.89</v>
      </c>
      <c r="E993" s="110">
        <f t="shared" si="17"/>
        <v>6322.7999999999884</v>
      </c>
      <c r="F993" s="114" t="s">
        <v>134</v>
      </c>
      <c r="G993" s="108" t="s">
        <v>490</v>
      </c>
      <c r="H993" s="114"/>
      <c r="I993" s="118"/>
    </row>
    <row r="994" spans="1:9" x14ac:dyDescent="0.25">
      <c r="A994" s="116">
        <v>41407</v>
      </c>
      <c r="B994" s="118"/>
      <c r="C994" s="118"/>
      <c r="D994" s="139">
        <v>-186.95</v>
      </c>
      <c r="E994" s="110">
        <f t="shared" si="17"/>
        <v>6135.8499999999885</v>
      </c>
      <c r="F994" s="114" t="s">
        <v>134</v>
      </c>
      <c r="G994" s="108" t="s">
        <v>490</v>
      </c>
      <c r="H994" s="114"/>
      <c r="I994" s="118"/>
    </row>
    <row r="995" spans="1:9" x14ac:dyDescent="0.25">
      <c r="A995" s="116">
        <v>41409</v>
      </c>
      <c r="B995" s="118"/>
      <c r="C995" s="118"/>
      <c r="D995" s="139">
        <v>-373.94</v>
      </c>
      <c r="E995" s="110">
        <f t="shared" si="17"/>
        <v>5761.9099999999889</v>
      </c>
      <c r="F995" s="114" t="s">
        <v>134</v>
      </c>
      <c r="G995" s="108" t="s">
        <v>490</v>
      </c>
      <c r="H995" s="114"/>
      <c r="I995" s="118"/>
    </row>
    <row r="996" spans="1:9" x14ac:dyDescent="0.25">
      <c r="A996" s="116">
        <v>41409</v>
      </c>
      <c r="B996" s="118"/>
      <c r="C996" s="118"/>
      <c r="D996" s="140">
        <v>37</v>
      </c>
      <c r="E996" s="110">
        <f t="shared" si="17"/>
        <v>5798.9099999999889</v>
      </c>
      <c r="F996" s="114" t="s">
        <v>130</v>
      </c>
      <c r="G996" s="108" t="s">
        <v>599</v>
      </c>
      <c r="H996" s="114"/>
      <c r="I996" s="118"/>
    </row>
    <row r="997" spans="1:9" x14ac:dyDescent="0.25">
      <c r="A997" s="116">
        <v>41415</v>
      </c>
      <c r="B997" s="118"/>
      <c r="C997" s="118"/>
      <c r="D997" s="140">
        <v>10</v>
      </c>
      <c r="E997" s="110">
        <f t="shared" si="17"/>
        <v>5808.9099999999889</v>
      </c>
      <c r="F997" s="114" t="s">
        <v>130</v>
      </c>
      <c r="G997" s="108" t="s">
        <v>455</v>
      </c>
      <c r="H997" s="114"/>
      <c r="I997" s="118"/>
    </row>
    <row r="998" spans="1:9" x14ac:dyDescent="0.25">
      <c r="A998" s="116">
        <v>41416</v>
      </c>
      <c r="B998" s="118"/>
      <c r="C998" s="118"/>
      <c r="D998" s="140">
        <v>300</v>
      </c>
      <c r="E998" s="110">
        <f t="shared" si="17"/>
        <v>6108.9099999999889</v>
      </c>
      <c r="F998" s="114" t="s">
        <v>590</v>
      </c>
      <c r="G998" s="108" t="s">
        <v>543</v>
      </c>
      <c r="H998" s="114"/>
      <c r="I998" s="118"/>
    </row>
    <row r="999" spans="1:9" x14ac:dyDescent="0.25">
      <c r="A999" s="116">
        <v>41416</v>
      </c>
      <c r="B999" s="118"/>
      <c r="C999" s="118"/>
      <c r="D999" s="140">
        <v>500</v>
      </c>
      <c r="E999" s="110">
        <f t="shared" si="17"/>
        <v>6608.9099999999889</v>
      </c>
      <c r="F999" s="114" t="s">
        <v>130</v>
      </c>
      <c r="G999" s="108" t="s">
        <v>315</v>
      </c>
      <c r="H999" s="114"/>
      <c r="I999" s="118"/>
    </row>
    <row r="1000" spans="1:9" x14ac:dyDescent="0.25">
      <c r="A1000" s="116">
        <v>41424</v>
      </c>
      <c r="B1000" s="118"/>
      <c r="C1000" s="118"/>
      <c r="D1000" s="139">
        <v>-19.68</v>
      </c>
      <c r="E1000" s="110">
        <f t="shared" si="17"/>
        <v>6589.2299999999886</v>
      </c>
      <c r="F1000" s="114" t="s">
        <v>129</v>
      </c>
      <c r="G1000" s="108" t="s">
        <v>342</v>
      </c>
      <c r="H1000" s="114"/>
      <c r="I1000" s="118"/>
    </row>
    <row r="1001" spans="1:9" x14ac:dyDescent="0.25">
      <c r="A1001" s="116">
        <v>41424</v>
      </c>
      <c r="B1001" s="118"/>
      <c r="C1001" s="118"/>
      <c r="D1001" s="139">
        <v>-366.85</v>
      </c>
      <c r="E1001" s="110">
        <f t="shared" si="17"/>
        <v>6222.3799999999883</v>
      </c>
      <c r="F1001" s="114" t="s">
        <v>134</v>
      </c>
      <c r="G1001" s="108" t="s">
        <v>514</v>
      </c>
      <c r="H1001" s="114"/>
      <c r="I1001" s="118"/>
    </row>
    <row r="1002" spans="1:9" x14ac:dyDescent="0.25">
      <c r="A1002" s="116">
        <v>41425</v>
      </c>
      <c r="B1002" s="118"/>
      <c r="C1002" s="118"/>
      <c r="D1002" s="140">
        <v>10</v>
      </c>
      <c r="E1002" s="110">
        <f t="shared" si="17"/>
        <v>6232.3799999999883</v>
      </c>
      <c r="F1002" s="114" t="s">
        <v>130</v>
      </c>
      <c r="G1002" s="108" t="s">
        <v>315</v>
      </c>
      <c r="H1002" s="114"/>
      <c r="I1002" s="118"/>
    </row>
    <row r="1003" spans="1:9" x14ac:dyDescent="0.25">
      <c r="A1003" s="116">
        <v>41425</v>
      </c>
      <c r="B1003" s="118"/>
      <c r="C1003" s="118"/>
      <c r="D1003" s="139">
        <v>-364.49</v>
      </c>
      <c r="E1003" s="110">
        <f t="shared" si="17"/>
        <v>5867.8899999999885</v>
      </c>
      <c r="F1003" s="114" t="s">
        <v>134</v>
      </c>
      <c r="G1003" s="108" t="s">
        <v>490</v>
      </c>
      <c r="H1003" s="114"/>
      <c r="I1003" s="118"/>
    </row>
    <row r="1004" spans="1:9" x14ac:dyDescent="0.25">
      <c r="A1004" s="116">
        <v>41428</v>
      </c>
      <c r="B1004" s="118"/>
      <c r="C1004" s="118"/>
      <c r="D1004" s="137">
        <v>10</v>
      </c>
      <c r="E1004" s="110">
        <f t="shared" si="17"/>
        <v>5877.8899999999885</v>
      </c>
      <c r="F1004" s="114" t="s">
        <v>130</v>
      </c>
      <c r="G1004" s="108" t="s">
        <v>325</v>
      </c>
      <c r="H1004" s="114"/>
      <c r="I1004" s="118"/>
    </row>
    <row r="1005" spans="1:9" x14ac:dyDescent="0.25">
      <c r="A1005" s="116">
        <v>41428</v>
      </c>
      <c r="B1005" s="118"/>
      <c r="C1005" s="118"/>
      <c r="D1005" s="137">
        <v>15</v>
      </c>
      <c r="E1005" s="110">
        <f t="shared" si="17"/>
        <v>5892.8899999999885</v>
      </c>
      <c r="F1005" s="114" t="s">
        <v>130</v>
      </c>
      <c r="G1005" s="108" t="s">
        <v>584</v>
      </c>
      <c r="H1005" s="114"/>
      <c r="I1005" s="118"/>
    </row>
    <row r="1006" spans="1:9" x14ac:dyDescent="0.25">
      <c r="A1006" s="116">
        <v>41434</v>
      </c>
      <c r="B1006" s="118"/>
      <c r="C1006" s="118"/>
      <c r="D1006" s="139">
        <v>-359.22</v>
      </c>
      <c r="E1006" s="110">
        <f t="shared" si="17"/>
        <v>5533.6699999999882</v>
      </c>
      <c r="F1006" s="114" t="s">
        <v>575</v>
      </c>
      <c r="G1006" s="108" t="s">
        <v>490</v>
      </c>
      <c r="H1006" s="114"/>
      <c r="I1006" s="118"/>
    </row>
    <row r="1007" spans="1:9" x14ac:dyDescent="0.25">
      <c r="A1007" s="116">
        <v>41439</v>
      </c>
      <c r="B1007" s="118"/>
      <c r="C1007" s="118"/>
      <c r="D1007" s="139">
        <v>-354.94</v>
      </c>
      <c r="E1007" s="110">
        <f t="shared" si="17"/>
        <v>5178.7299999999886</v>
      </c>
      <c r="F1007" s="114" t="s">
        <v>575</v>
      </c>
      <c r="G1007" s="108" t="s">
        <v>491</v>
      </c>
      <c r="H1007" s="114"/>
      <c r="I1007" s="118"/>
    </row>
    <row r="1008" spans="1:9" x14ac:dyDescent="0.25">
      <c r="A1008" s="116">
        <v>41442</v>
      </c>
      <c r="B1008" s="118"/>
      <c r="C1008" s="118"/>
      <c r="D1008" s="139">
        <v>-354.72</v>
      </c>
      <c r="E1008" s="110">
        <f t="shared" si="17"/>
        <v>4824.0099999999884</v>
      </c>
      <c r="F1008" s="114" t="s">
        <v>134</v>
      </c>
      <c r="G1008" s="108" t="s">
        <v>490</v>
      </c>
      <c r="H1008" s="114"/>
      <c r="I1008" s="118"/>
    </row>
    <row r="1009" spans="1:9" x14ac:dyDescent="0.25">
      <c r="A1009" s="116">
        <v>41445</v>
      </c>
      <c r="B1009" s="118"/>
      <c r="C1009" s="118"/>
      <c r="D1009" s="139">
        <v>-352.67</v>
      </c>
      <c r="E1009" s="110">
        <f t="shared" si="17"/>
        <v>4471.3399999999883</v>
      </c>
      <c r="F1009" s="114" t="s">
        <v>134</v>
      </c>
      <c r="G1009" s="108" t="s">
        <v>490</v>
      </c>
      <c r="H1009" s="114"/>
      <c r="I1009" s="118"/>
    </row>
    <row r="1010" spans="1:9" x14ac:dyDescent="0.25">
      <c r="A1010" s="116">
        <v>41446</v>
      </c>
      <c r="B1010" s="118"/>
      <c r="C1010" s="118"/>
      <c r="D1010" s="137">
        <v>10</v>
      </c>
      <c r="E1010" s="110">
        <f t="shared" si="17"/>
        <v>4481.3399999999883</v>
      </c>
      <c r="F1010" s="114" t="s">
        <v>130</v>
      </c>
      <c r="G1010" s="108" t="s">
        <v>455</v>
      </c>
      <c r="H1010" s="114"/>
      <c r="I1010" s="118"/>
    </row>
    <row r="1011" spans="1:9" x14ac:dyDescent="0.25">
      <c r="A1011" s="116">
        <v>41449</v>
      </c>
      <c r="B1011" s="118"/>
      <c r="C1011" s="118"/>
      <c r="D1011" s="137">
        <v>25</v>
      </c>
      <c r="E1011" s="110">
        <f t="shared" si="17"/>
        <v>4506.3399999999883</v>
      </c>
      <c r="F1011" s="114" t="s">
        <v>130</v>
      </c>
      <c r="G1011" s="108" t="s">
        <v>601</v>
      </c>
      <c r="H1011" s="114"/>
      <c r="I1011" s="118"/>
    </row>
    <row r="1012" spans="1:9" x14ac:dyDescent="0.25">
      <c r="A1012" s="116">
        <v>41449</v>
      </c>
      <c r="B1012" s="118"/>
      <c r="C1012" s="118"/>
      <c r="D1012" s="137">
        <v>500</v>
      </c>
      <c r="E1012" s="110">
        <f t="shared" si="17"/>
        <v>5006.3399999999883</v>
      </c>
      <c r="F1012" s="114" t="s">
        <v>130</v>
      </c>
      <c r="G1012" s="108" t="s">
        <v>600</v>
      </c>
      <c r="H1012" s="114"/>
      <c r="I1012" s="118"/>
    </row>
    <row r="1013" spans="1:9" x14ac:dyDescent="0.25">
      <c r="A1013" s="116">
        <v>41452</v>
      </c>
      <c r="B1013" s="118"/>
      <c r="C1013" s="118"/>
      <c r="D1013" s="139">
        <v>-21.93</v>
      </c>
      <c r="E1013" s="110">
        <f t="shared" si="17"/>
        <v>4984.409999999988</v>
      </c>
      <c r="F1013" s="114" t="s">
        <v>129</v>
      </c>
      <c r="G1013" s="108" t="s">
        <v>342</v>
      </c>
      <c r="H1013" s="114"/>
      <c r="I1013" s="118"/>
    </row>
    <row r="1014" spans="1:9" x14ac:dyDescent="0.25">
      <c r="A1014" s="116">
        <v>41453</v>
      </c>
      <c r="B1014" s="118"/>
      <c r="C1014" s="118"/>
      <c r="D1014" s="139">
        <v>-360.98</v>
      </c>
      <c r="E1014" s="110">
        <f t="shared" si="17"/>
        <v>4623.4299999999876</v>
      </c>
      <c r="F1014" s="114" t="s">
        <v>134</v>
      </c>
      <c r="G1014" s="108" t="s">
        <v>491</v>
      </c>
      <c r="H1014" s="114"/>
      <c r="I1014" s="118"/>
    </row>
    <row r="1015" spans="1:9" x14ac:dyDescent="0.25">
      <c r="A1015" s="116">
        <v>41453</v>
      </c>
      <c r="B1015" s="118"/>
      <c r="C1015" s="118"/>
      <c r="D1015" s="137">
        <v>360.98</v>
      </c>
      <c r="E1015" s="110">
        <f t="shared" si="17"/>
        <v>4984.4099999999871</v>
      </c>
      <c r="F1015" s="114" t="s">
        <v>134</v>
      </c>
      <c r="G1015" s="108" t="s">
        <v>602</v>
      </c>
      <c r="H1015" s="114"/>
      <c r="I1015" s="118"/>
    </row>
    <row r="1016" spans="1:9" x14ac:dyDescent="0.25">
      <c r="A1016" s="116">
        <v>41453</v>
      </c>
      <c r="B1016" s="118"/>
      <c r="C1016" s="118"/>
      <c r="D1016" s="139">
        <v>-360.98</v>
      </c>
      <c r="E1016" s="110">
        <f t="shared" si="17"/>
        <v>4623.4299999999876</v>
      </c>
      <c r="F1016" s="114" t="s">
        <v>134</v>
      </c>
      <c r="G1016" s="108" t="s">
        <v>491</v>
      </c>
      <c r="H1016" s="114"/>
      <c r="I1016" s="118"/>
    </row>
    <row r="1017" spans="1:9" x14ac:dyDescent="0.25">
      <c r="A1017" s="116">
        <v>41454</v>
      </c>
      <c r="B1017" s="118"/>
      <c r="C1017" s="118"/>
      <c r="D1017" s="139">
        <v>-360.99</v>
      </c>
      <c r="E1017" s="110">
        <f t="shared" si="17"/>
        <v>4262.4399999999878</v>
      </c>
      <c r="F1017" s="114" t="s">
        <v>134</v>
      </c>
      <c r="G1017" s="108" t="s">
        <v>490</v>
      </c>
      <c r="H1017" s="114"/>
      <c r="I1017" s="118"/>
    </row>
    <row r="1018" spans="1:9" x14ac:dyDescent="0.25">
      <c r="A1018" s="116">
        <v>41454</v>
      </c>
      <c r="B1018" s="118"/>
      <c r="C1018" s="118"/>
      <c r="D1018" s="139">
        <v>-180</v>
      </c>
      <c r="E1018" s="110">
        <f t="shared" si="17"/>
        <v>4082.4399999999878</v>
      </c>
      <c r="F1018" s="114" t="s">
        <v>603</v>
      </c>
      <c r="G1018" s="108" t="s">
        <v>604</v>
      </c>
      <c r="H1018" s="114"/>
      <c r="I1018" s="118"/>
    </row>
    <row r="1019" spans="1:9" x14ac:dyDescent="0.25">
      <c r="A1019" s="116">
        <v>41456</v>
      </c>
      <c r="B1019" s="118"/>
      <c r="C1019" s="118"/>
      <c r="D1019" s="139">
        <v>-360.57</v>
      </c>
      <c r="E1019" s="110">
        <f t="shared" si="17"/>
        <v>3721.8699999999876</v>
      </c>
      <c r="F1019" s="114" t="s">
        <v>134</v>
      </c>
      <c r="G1019" s="108" t="s">
        <v>490</v>
      </c>
      <c r="H1019" s="114"/>
      <c r="I1019" s="118"/>
    </row>
    <row r="1020" spans="1:9" x14ac:dyDescent="0.25">
      <c r="A1020" s="116">
        <v>41456</v>
      </c>
      <c r="B1020" s="118"/>
      <c r="C1020" s="118"/>
      <c r="D1020" s="137">
        <v>10</v>
      </c>
      <c r="E1020" s="110">
        <f t="shared" si="17"/>
        <v>3731.8699999999876</v>
      </c>
      <c r="F1020" s="114" t="s">
        <v>130</v>
      </c>
      <c r="G1020" s="108" t="s">
        <v>315</v>
      </c>
      <c r="H1020" s="114"/>
      <c r="I1020" s="118"/>
    </row>
    <row r="1021" spans="1:9" x14ac:dyDescent="0.25">
      <c r="A1021" s="116">
        <v>41456</v>
      </c>
      <c r="B1021" s="118"/>
      <c r="C1021" s="118"/>
      <c r="D1021" s="137">
        <v>10</v>
      </c>
      <c r="E1021" s="110">
        <f t="shared" si="17"/>
        <v>3741.8699999999876</v>
      </c>
      <c r="F1021" s="114" t="s">
        <v>130</v>
      </c>
      <c r="G1021" s="108" t="s">
        <v>325</v>
      </c>
      <c r="H1021" s="114"/>
      <c r="I1021" s="118"/>
    </row>
    <row r="1022" spans="1:9" x14ac:dyDescent="0.25">
      <c r="A1022" s="116">
        <v>41457</v>
      </c>
      <c r="B1022" s="118"/>
      <c r="C1022" s="118"/>
      <c r="D1022" s="139">
        <v>-360.75</v>
      </c>
      <c r="E1022" s="110">
        <f t="shared" si="17"/>
        <v>3381.1199999999876</v>
      </c>
      <c r="F1022" s="114" t="s">
        <v>134</v>
      </c>
      <c r="G1022" s="108" t="s">
        <v>490</v>
      </c>
      <c r="H1022" s="114"/>
      <c r="I1022" s="118"/>
    </row>
    <row r="1023" spans="1:9" x14ac:dyDescent="0.25">
      <c r="A1023" s="116">
        <v>41459</v>
      </c>
      <c r="B1023" s="118"/>
      <c r="C1023" s="118"/>
      <c r="D1023" s="139">
        <v>-361.75</v>
      </c>
      <c r="E1023" s="110">
        <f t="shared" si="17"/>
        <v>3019.3699999999876</v>
      </c>
      <c r="F1023" s="114" t="s">
        <v>134</v>
      </c>
      <c r="G1023" s="108" t="s">
        <v>490</v>
      </c>
      <c r="H1023" s="114"/>
      <c r="I1023" s="118"/>
    </row>
    <row r="1024" spans="1:9" x14ac:dyDescent="0.25">
      <c r="A1024" s="116">
        <v>41463</v>
      </c>
      <c r="B1024" s="118"/>
      <c r="C1024" s="118"/>
      <c r="D1024" s="140">
        <v>400</v>
      </c>
      <c r="E1024" s="110">
        <f t="shared" si="17"/>
        <v>3419.3699999999876</v>
      </c>
      <c r="F1024" s="114" t="s">
        <v>607</v>
      </c>
      <c r="G1024" s="108" t="s">
        <v>605</v>
      </c>
      <c r="H1024" s="114"/>
      <c r="I1024" s="118"/>
    </row>
    <row r="1025" spans="1:9" x14ac:dyDescent="0.25">
      <c r="A1025" s="116" t="s">
        <v>606</v>
      </c>
      <c r="B1025" s="118"/>
      <c r="C1025" s="118"/>
      <c r="D1025" s="140">
        <v>538.6</v>
      </c>
      <c r="E1025" s="110">
        <f t="shared" si="17"/>
        <v>3957.9699999999875</v>
      </c>
      <c r="F1025" s="114" t="s">
        <v>130</v>
      </c>
      <c r="G1025" s="108" t="s">
        <v>608</v>
      </c>
      <c r="H1025" s="114"/>
      <c r="I1025" s="118"/>
    </row>
    <row r="1026" spans="1:9" x14ac:dyDescent="0.25">
      <c r="A1026" s="116">
        <v>41477</v>
      </c>
      <c r="B1026" s="118"/>
      <c r="C1026" s="118"/>
      <c r="D1026" s="140">
        <v>10</v>
      </c>
      <c r="E1026" s="110">
        <f t="shared" si="17"/>
        <v>3967.9699999999875</v>
      </c>
      <c r="F1026" s="114" t="s">
        <v>130</v>
      </c>
      <c r="G1026" s="108" t="s">
        <v>455</v>
      </c>
      <c r="H1026" s="114"/>
      <c r="I1026" s="118"/>
    </row>
    <row r="1027" spans="1:9" x14ac:dyDescent="0.25">
      <c r="A1027" s="116">
        <v>41480</v>
      </c>
      <c r="B1027" s="118"/>
      <c r="C1027" s="118"/>
      <c r="D1027" s="139">
        <v>-21.93</v>
      </c>
      <c r="E1027" s="110">
        <f t="shared" si="17"/>
        <v>3946.0399999999877</v>
      </c>
      <c r="F1027" s="114" t="s">
        <v>129</v>
      </c>
      <c r="G1027" s="108" t="s">
        <v>342</v>
      </c>
      <c r="H1027" s="114"/>
      <c r="I1027" s="118"/>
    </row>
    <row r="1028" spans="1:9" x14ac:dyDescent="0.25">
      <c r="A1028" s="116">
        <v>41486</v>
      </c>
      <c r="B1028" s="118"/>
      <c r="C1028" s="118"/>
      <c r="D1028" s="140">
        <v>10</v>
      </c>
      <c r="E1028" s="110">
        <f t="shared" si="17"/>
        <v>3956.0399999999877</v>
      </c>
      <c r="F1028" s="114" t="s">
        <v>130</v>
      </c>
      <c r="G1028" s="108" t="s">
        <v>315</v>
      </c>
      <c r="H1028" s="114"/>
      <c r="I1028" s="118"/>
    </row>
    <row r="1029" spans="1:9" x14ac:dyDescent="0.25">
      <c r="A1029" s="116">
        <v>41487</v>
      </c>
      <c r="B1029" s="118"/>
      <c r="C1029" s="118"/>
      <c r="D1029" s="140">
        <v>10</v>
      </c>
      <c r="E1029" s="110">
        <f t="shared" si="17"/>
        <v>3966.0399999999877</v>
      </c>
      <c r="F1029" s="114" t="s">
        <v>130</v>
      </c>
      <c r="G1029" s="108" t="s">
        <v>325</v>
      </c>
      <c r="H1029" s="114"/>
      <c r="I1029" s="118"/>
    </row>
    <row r="1030" spans="1:9" x14ac:dyDescent="0.25">
      <c r="A1030" s="116">
        <v>41503</v>
      </c>
      <c r="B1030" s="118"/>
      <c r="C1030" s="118"/>
      <c r="D1030" s="140">
        <v>250</v>
      </c>
      <c r="E1030" s="110">
        <f t="shared" si="17"/>
        <v>4216.0399999999881</v>
      </c>
      <c r="F1030" s="114" t="s">
        <v>130</v>
      </c>
      <c r="G1030" s="108" t="s">
        <v>609</v>
      </c>
      <c r="H1030" s="114"/>
      <c r="I1030" s="118"/>
    </row>
    <row r="1031" spans="1:9" x14ac:dyDescent="0.25">
      <c r="A1031" s="116">
        <v>41505</v>
      </c>
      <c r="B1031" s="118"/>
      <c r="C1031" s="118"/>
      <c r="D1031" s="140">
        <v>250</v>
      </c>
      <c r="E1031" s="110">
        <f t="shared" si="17"/>
        <v>4466.0399999999881</v>
      </c>
      <c r="F1031" s="114" t="s">
        <v>130</v>
      </c>
      <c r="G1031" s="108" t="s">
        <v>610</v>
      </c>
      <c r="H1031" s="114"/>
      <c r="I1031" s="118"/>
    </row>
    <row r="1032" spans="1:9" x14ac:dyDescent="0.25">
      <c r="A1032" s="116">
        <v>41507</v>
      </c>
      <c r="B1032" s="118"/>
      <c r="C1032" s="118"/>
      <c r="D1032" s="140">
        <v>10</v>
      </c>
      <c r="E1032" s="110">
        <f t="shared" si="17"/>
        <v>4476.0399999999881</v>
      </c>
      <c r="F1032" s="114" t="s">
        <v>130</v>
      </c>
      <c r="G1032" s="108" t="s">
        <v>455</v>
      </c>
      <c r="H1032" s="114"/>
      <c r="I1032" s="118"/>
    </row>
    <row r="1033" spans="1:9" x14ac:dyDescent="0.25">
      <c r="A1033" s="116">
        <v>41513</v>
      </c>
      <c r="B1033" s="118"/>
      <c r="C1033" s="118"/>
      <c r="D1033" s="139">
        <v>-21.93</v>
      </c>
      <c r="E1033" s="110">
        <f t="shared" si="17"/>
        <v>4454.1099999999878</v>
      </c>
      <c r="F1033" s="114" t="s">
        <v>129</v>
      </c>
      <c r="G1033" s="108" t="s">
        <v>342</v>
      </c>
      <c r="H1033" s="114"/>
      <c r="I1033" s="118"/>
    </row>
    <row r="1034" spans="1:9" x14ac:dyDescent="0.25">
      <c r="A1034" s="116">
        <v>41516</v>
      </c>
      <c r="B1034" s="118"/>
      <c r="C1034" s="118"/>
      <c r="D1034" s="140">
        <v>15</v>
      </c>
      <c r="E1034" s="110">
        <f t="shared" si="17"/>
        <v>4469.1099999999878</v>
      </c>
      <c r="F1034" s="114" t="s">
        <v>130</v>
      </c>
      <c r="G1034" s="108" t="s">
        <v>362</v>
      </c>
      <c r="H1034" s="114"/>
      <c r="I1034" s="118"/>
    </row>
    <row r="1035" spans="1:9" x14ac:dyDescent="0.25">
      <c r="A1035" s="116">
        <v>41518</v>
      </c>
      <c r="B1035" s="118"/>
      <c r="C1035" s="118"/>
      <c r="D1035" s="140">
        <v>10</v>
      </c>
      <c r="E1035" s="110">
        <f t="shared" si="17"/>
        <v>4479.1099999999878</v>
      </c>
      <c r="F1035" s="114" t="s">
        <v>130</v>
      </c>
      <c r="G1035" s="108" t="s">
        <v>325</v>
      </c>
      <c r="H1035" s="114"/>
      <c r="I1035" s="118"/>
    </row>
    <row r="1036" spans="1:9" x14ac:dyDescent="0.25">
      <c r="A1036" s="116">
        <v>41518</v>
      </c>
      <c r="B1036" s="118"/>
      <c r="C1036" s="118"/>
      <c r="D1036" s="140">
        <v>10</v>
      </c>
      <c r="E1036" s="110">
        <f t="shared" ref="E1036:E1100" si="18">E1035+D1036</f>
        <v>4489.1099999999878</v>
      </c>
      <c r="F1036" s="114" t="s">
        <v>130</v>
      </c>
      <c r="G1036" s="108" t="s">
        <v>315</v>
      </c>
      <c r="H1036" s="114"/>
      <c r="I1036" s="118"/>
    </row>
    <row r="1037" spans="1:9" x14ac:dyDescent="0.25">
      <c r="A1037" s="116">
        <v>41519</v>
      </c>
      <c r="B1037" s="118"/>
      <c r="C1037" s="118"/>
      <c r="D1037" s="140">
        <v>200</v>
      </c>
      <c r="E1037" s="110">
        <f t="shared" si="18"/>
        <v>4689.1099999999878</v>
      </c>
      <c r="F1037" s="114" t="s">
        <v>130</v>
      </c>
      <c r="G1037" s="108" t="s">
        <v>611</v>
      </c>
      <c r="H1037" s="114"/>
      <c r="I1037" s="118"/>
    </row>
    <row r="1038" spans="1:9" x14ac:dyDescent="0.25">
      <c r="A1038" s="116">
        <v>41522</v>
      </c>
      <c r="B1038" s="118"/>
      <c r="C1038" s="118"/>
      <c r="D1038" s="140">
        <v>25</v>
      </c>
      <c r="E1038" s="110">
        <f t="shared" si="18"/>
        <v>4714.1099999999878</v>
      </c>
      <c r="F1038" s="114" t="s">
        <v>130</v>
      </c>
      <c r="G1038" s="108" t="s">
        <v>613</v>
      </c>
      <c r="H1038" s="114"/>
      <c r="I1038" s="118"/>
    </row>
    <row r="1039" spans="1:9" x14ac:dyDescent="0.25">
      <c r="A1039" s="116">
        <v>41540</v>
      </c>
      <c r="B1039" s="118"/>
      <c r="C1039" s="118"/>
      <c r="D1039" s="140">
        <v>10</v>
      </c>
      <c r="E1039" s="110">
        <f t="shared" si="18"/>
        <v>4724.1099999999878</v>
      </c>
      <c r="F1039" s="114" t="s">
        <v>130</v>
      </c>
      <c r="G1039" s="108" t="s">
        <v>455</v>
      </c>
      <c r="H1039" s="114"/>
      <c r="I1039" s="118"/>
    </row>
    <row r="1040" spans="1:9" x14ac:dyDescent="0.25">
      <c r="A1040" s="116">
        <v>41541</v>
      </c>
      <c r="B1040" s="118"/>
      <c r="C1040" s="118"/>
      <c r="D1040" s="140">
        <v>10</v>
      </c>
      <c r="E1040" s="110">
        <f t="shared" si="18"/>
        <v>4734.1099999999878</v>
      </c>
      <c r="F1040" s="114" t="s">
        <v>130</v>
      </c>
      <c r="G1040" s="108" t="s">
        <v>614</v>
      </c>
      <c r="H1040" s="114"/>
      <c r="I1040" s="118"/>
    </row>
    <row r="1041" spans="1:9" x14ac:dyDescent="0.25">
      <c r="A1041" s="116">
        <v>41543</v>
      </c>
      <c r="B1041" s="118"/>
      <c r="C1041" s="118"/>
      <c r="D1041" s="139">
        <v>-10.68</v>
      </c>
      <c r="E1041" s="110">
        <f t="shared" si="18"/>
        <v>4723.4299999999876</v>
      </c>
      <c r="F1041" s="114" t="s">
        <v>129</v>
      </c>
      <c r="G1041" s="108" t="s">
        <v>342</v>
      </c>
      <c r="H1041" s="114"/>
      <c r="I1041" s="118"/>
    </row>
    <row r="1042" spans="1:9" x14ac:dyDescent="0.25">
      <c r="A1042" s="116">
        <v>41547</v>
      </c>
      <c r="B1042" s="118"/>
      <c r="C1042" s="118"/>
      <c r="D1042" s="140">
        <v>10</v>
      </c>
      <c r="E1042" s="110">
        <f t="shared" si="18"/>
        <v>4733.4299999999876</v>
      </c>
      <c r="F1042" s="114" t="s">
        <v>130</v>
      </c>
      <c r="G1042" s="108" t="s">
        <v>315</v>
      </c>
      <c r="H1042" s="114"/>
      <c r="I1042" s="118"/>
    </row>
    <row r="1043" spans="1:9" x14ac:dyDescent="0.25">
      <c r="A1043" s="116">
        <v>41548</v>
      </c>
      <c r="B1043" s="118"/>
      <c r="C1043" s="118"/>
      <c r="D1043" s="140">
        <v>10</v>
      </c>
      <c r="E1043" s="110">
        <f t="shared" si="18"/>
        <v>4743.4299999999876</v>
      </c>
      <c r="F1043" s="114" t="s">
        <v>130</v>
      </c>
      <c r="G1043" s="108" t="s">
        <v>325</v>
      </c>
      <c r="H1043" s="114"/>
      <c r="I1043" s="118"/>
    </row>
    <row r="1044" spans="1:9" x14ac:dyDescent="0.25">
      <c r="A1044" s="116">
        <v>41548</v>
      </c>
      <c r="B1044" s="118"/>
      <c r="C1044" s="118"/>
      <c r="D1044" s="139">
        <v>-67.64</v>
      </c>
      <c r="E1044" s="110">
        <f t="shared" si="18"/>
        <v>4675.7899999999872</v>
      </c>
      <c r="F1044" s="114" t="s">
        <v>129</v>
      </c>
      <c r="G1044" s="108" t="s">
        <v>474</v>
      </c>
      <c r="H1044" s="114"/>
      <c r="I1044" s="118"/>
    </row>
    <row r="1045" spans="1:9" x14ac:dyDescent="0.25">
      <c r="A1045" s="116">
        <v>41555</v>
      </c>
      <c r="B1045" s="118"/>
      <c r="C1045" s="118"/>
      <c r="D1045" s="140">
        <v>8550</v>
      </c>
      <c r="E1045" s="110">
        <f t="shared" si="18"/>
        <v>13225.789999999986</v>
      </c>
      <c r="F1045" s="114" t="s">
        <v>130</v>
      </c>
      <c r="G1045" s="108" t="s">
        <v>530</v>
      </c>
      <c r="H1045" s="114"/>
      <c r="I1045" s="118"/>
    </row>
    <row r="1046" spans="1:9" x14ac:dyDescent="0.25">
      <c r="A1046" s="116">
        <v>41562</v>
      </c>
      <c r="B1046" s="118"/>
      <c r="C1046" s="118"/>
      <c r="D1046" s="140">
        <v>950</v>
      </c>
      <c r="E1046" s="110">
        <f t="shared" si="18"/>
        <v>14175.789999999986</v>
      </c>
      <c r="F1046" s="114" t="s">
        <v>130</v>
      </c>
      <c r="G1046" s="108" t="s">
        <v>530</v>
      </c>
      <c r="H1046" s="114"/>
      <c r="I1046" s="118"/>
    </row>
    <row r="1047" spans="1:9" x14ac:dyDescent="0.25">
      <c r="A1047" s="116">
        <v>41565</v>
      </c>
      <c r="B1047" s="118"/>
      <c r="C1047" s="118"/>
      <c r="D1047" s="139">
        <v>-59.9</v>
      </c>
      <c r="E1047" s="110">
        <f t="shared" si="18"/>
        <v>14115.889999999987</v>
      </c>
      <c r="F1047" s="114" t="s">
        <v>129</v>
      </c>
      <c r="G1047" s="108" t="s">
        <v>618</v>
      </c>
      <c r="H1047" s="114"/>
      <c r="I1047" s="118"/>
    </row>
    <row r="1048" spans="1:9" x14ac:dyDescent="0.25">
      <c r="A1048" s="116">
        <v>41565</v>
      </c>
      <c r="B1048" s="118"/>
      <c r="C1048" s="118"/>
      <c r="D1048" s="140">
        <v>125</v>
      </c>
      <c r="E1048" s="110">
        <f t="shared" si="18"/>
        <v>14240.889999999987</v>
      </c>
      <c r="F1048" s="114" t="s">
        <v>130</v>
      </c>
      <c r="G1048" s="108" t="s">
        <v>617</v>
      </c>
      <c r="H1048" s="114"/>
      <c r="I1048" s="118"/>
    </row>
    <row r="1049" spans="1:9" x14ac:dyDescent="0.25">
      <c r="A1049" s="116">
        <v>41568</v>
      </c>
      <c r="B1049" s="118"/>
      <c r="C1049" s="118"/>
      <c r="D1049" s="140">
        <v>10</v>
      </c>
      <c r="E1049" s="110">
        <f t="shared" si="18"/>
        <v>14250.889999999987</v>
      </c>
      <c r="F1049" s="114" t="s">
        <v>130</v>
      </c>
      <c r="G1049" s="108" t="s">
        <v>455</v>
      </c>
      <c r="H1049" s="114"/>
      <c r="I1049" s="118"/>
    </row>
    <row r="1050" spans="1:9" x14ac:dyDescent="0.25">
      <c r="A1050" s="116">
        <v>41571</v>
      </c>
      <c r="B1050" s="118"/>
      <c r="C1050" s="118"/>
      <c r="D1050" s="139">
        <v>-10.68</v>
      </c>
      <c r="E1050" s="110">
        <f t="shared" si="18"/>
        <v>14240.209999999986</v>
      </c>
      <c r="F1050" s="114" t="s">
        <v>129</v>
      </c>
      <c r="G1050" s="108" t="s">
        <v>342</v>
      </c>
      <c r="H1050" s="114"/>
      <c r="I1050" s="118"/>
    </row>
    <row r="1051" spans="1:9" x14ac:dyDescent="0.25">
      <c r="A1051" s="116">
        <v>74447</v>
      </c>
      <c r="B1051" s="118"/>
      <c r="C1051" s="118"/>
      <c r="D1051" s="139">
        <v>25</v>
      </c>
      <c r="E1051" s="110">
        <f t="shared" si="18"/>
        <v>14265.209999999986</v>
      </c>
      <c r="F1051" s="114" t="s">
        <v>130</v>
      </c>
      <c r="G1051" s="108" t="s">
        <v>567</v>
      </c>
      <c r="H1051" s="114"/>
      <c r="I1051" s="118"/>
    </row>
    <row r="1052" spans="1:9" x14ac:dyDescent="0.25">
      <c r="A1052" s="116">
        <v>41578</v>
      </c>
      <c r="B1052" s="118"/>
      <c r="C1052" s="118"/>
      <c r="D1052" s="140">
        <v>10</v>
      </c>
      <c r="E1052" s="110">
        <f t="shared" si="18"/>
        <v>14275.209999999986</v>
      </c>
      <c r="F1052" s="114" t="s">
        <v>130</v>
      </c>
      <c r="G1052" s="108" t="s">
        <v>315</v>
      </c>
      <c r="H1052" s="114"/>
      <c r="I1052" s="118"/>
    </row>
    <row r="1053" spans="1:9" x14ac:dyDescent="0.25">
      <c r="A1053" s="116">
        <v>41579</v>
      </c>
      <c r="B1053" s="118"/>
      <c r="C1053" s="118"/>
      <c r="D1053" s="140">
        <v>10</v>
      </c>
      <c r="E1053" s="110">
        <f t="shared" si="18"/>
        <v>14285.209999999986</v>
      </c>
      <c r="F1053" s="114" t="s">
        <v>130</v>
      </c>
      <c r="G1053" s="108" t="s">
        <v>325</v>
      </c>
      <c r="H1053" s="114"/>
      <c r="I1053" s="118"/>
    </row>
    <row r="1054" spans="1:9" x14ac:dyDescent="0.25">
      <c r="A1054" s="116">
        <v>41596</v>
      </c>
      <c r="B1054" s="118"/>
      <c r="C1054" s="118"/>
      <c r="D1054" s="137">
        <v>60</v>
      </c>
      <c r="E1054" s="110">
        <f t="shared" si="18"/>
        <v>14345.209999999986</v>
      </c>
      <c r="F1054" s="114" t="s">
        <v>130</v>
      </c>
      <c r="G1054" s="108" t="s">
        <v>570</v>
      </c>
      <c r="H1054" s="114"/>
      <c r="I1054" s="118"/>
    </row>
    <row r="1055" spans="1:9" x14ac:dyDescent="0.25">
      <c r="A1055" s="116">
        <v>41599</v>
      </c>
      <c r="B1055" s="118"/>
      <c r="C1055" s="118"/>
      <c r="D1055" s="137">
        <v>10</v>
      </c>
      <c r="E1055" s="110">
        <f t="shared" si="18"/>
        <v>14355.209999999986</v>
      </c>
      <c r="F1055" s="114" t="s">
        <v>130</v>
      </c>
      <c r="G1055" s="108" t="s">
        <v>455</v>
      </c>
      <c r="H1055" s="114"/>
      <c r="I1055" s="118"/>
    </row>
    <row r="1056" spans="1:9" x14ac:dyDescent="0.25">
      <c r="A1056" s="116">
        <v>41603</v>
      </c>
      <c r="B1056" s="118"/>
      <c r="C1056" s="118"/>
      <c r="D1056" s="137">
        <v>75</v>
      </c>
      <c r="E1056" s="110">
        <f t="shared" si="18"/>
        <v>14430.209999999986</v>
      </c>
      <c r="F1056" s="114" t="s">
        <v>130</v>
      </c>
      <c r="G1056" s="108" t="s">
        <v>620</v>
      </c>
      <c r="H1056" s="114"/>
      <c r="I1056" s="118"/>
    </row>
    <row r="1057" spans="1:9" x14ac:dyDescent="0.25">
      <c r="A1057" s="116">
        <v>41604</v>
      </c>
      <c r="B1057" s="118"/>
      <c r="C1057" s="118"/>
      <c r="D1057" s="139">
        <v>-10.68</v>
      </c>
      <c r="E1057" s="110">
        <f t="shared" si="18"/>
        <v>14419.529999999986</v>
      </c>
      <c r="F1057" s="114" t="s">
        <v>129</v>
      </c>
      <c r="G1057" s="108" t="s">
        <v>342</v>
      </c>
      <c r="H1057" s="114"/>
      <c r="I1057" s="118"/>
    </row>
    <row r="1058" spans="1:9" x14ac:dyDescent="0.25">
      <c r="A1058" s="116">
        <v>41606</v>
      </c>
      <c r="B1058" s="118"/>
      <c r="C1058" s="118"/>
      <c r="D1058" s="139">
        <v>-56.32</v>
      </c>
      <c r="E1058" s="110">
        <f t="shared" si="18"/>
        <v>14363.209999999986</v>
      </c>
      <c r="F1058" s="114" t="s">
        <v>134</v>
      </c>
      <c r="G1058" s="108" t="s">
        <v>621</v>
      </c>
      <c r="H1058" s="114"/>
      <c r="I1058" s="118"/>
    </row>
    <row r="1059" spans="1:9" x14ac:dyDescent="0.25">
      <c r="A1059" s="116">
        <v>41607</v>
      </c>
      <c r="B1059" s="118"/>
      <c r="C1059" s="118"/>
      <c r="D1059" s="139">
        <v>-5372.81</v>
      </c>
      <c r="E1059" s="110">
        <f t="shared" si="18"/>
        <v>8990.3999999999869</v>
      </c>
      <c r="F1059" s="114" t="s">
        <v>134</v>
      </c>
      <c r="G1059" s="108" t="s">
        <v>433</v>
      </c>
      <c r="H1059" s="114"/>
      <c r="I1059" s="118"/>
    </row>
    <row r="1060" spans="1:9" x14ac:dyDescent="0.25">
      <c r="A1060" s="116">
        <v>41607</v>
      </c>
      <c r="B1060" s="118"/>
      <c r="C1060" s="118"/>
      <c r="D1060" s="139">
        <v>-15.5</v>
      </c>
      <c r="E1060" s="110">
        <f t="shared" si="18"/>
        <v>8974.8999999999869</v>
      </c>
      <c r="F1060" s="114" t="s">
        <v>129</v>
      </c>
      <c r="G1060" s="108" t="s">
        <v>18</v>
      </c>
      <c r="H1060" s="114"/>
      <c r="I1060" s="118"/>
    </row>
    <row r="1061" spans="1:9" x14ac:dyDescent="0.25">
      <c r="A1061" s="116">
        <v>41610</v>
      </c>
      <c r="B1061" s="118"/>
      <c r="C1061" s="118"/>
      <c r="D1061" s="140">
        <v>10</v>
      </c>
      <c r="E1061" s="110">
        <f t="shared" si="18"/>
        <v>8984.8999999999869</v>
      </c>
      <c r="F1061" s="114" t="s">
        <v>130</v>
      </c>
      <c r="G1061" s="108" t="s">
        <v>325</v>
      </c>
      <c r="H1061" s="114"/>
      <c r="I1061" s="118"/>
    </row>
    <row r="1062" spans="1:9" x14ac:dyDescent="0.25">
      <c r="A1062" s="116">
        <v>41610</v>
      </c>
      <c r="B1062" s="118"/>
      <c r="C1062" s="118"/>
      <c r="D1062" s="140">
        <v>10</v>
      </c>
      <c r="E1062" s="110">
        <f t="shared" si="18"/>
        <v>8994.8999999999869</v>
      </c>
      <c r="F1062" s="114" t="s">
        <v>130</v>
      </c>
      <c r="G1062" s="108" t="s">
        <v>315</v>
      </c>
      <c r="H1062" s="114"/>
      <c r="I1062" s="118"/>
    </row>
    <row r="1063" spans="1:9" x14ac:dyDescent="0.25">
      <c r="A1063" s="116">
        <v>41612</v>
      </c>
      <c r="B1063" s="118"/>
      <c r="C1063" s="118"/>
      <c r="D1063" s="139">
        <v>-136.99</v>
      </c>
      <c r="E1063" s="110">
        <f t="shared" si="18"/>
        <v>8857.9099999999871</v>
      </c>
      <c r="F1063" s="114" t="s">
        <v>129</v>
      </c>
      <c r="G1063" s="108" t="s">
        <v>622</v>
      </c>
      <c r="H1063" s="114"/>
      <c r="I1063" s="118"/>
    </row>
    <row r="1064" spans="1:9" x14ac:dyDescent="0.25">
      <c r="A1064" s="116">
        <v>41625</v>
      </c>
      <c r="B1064" s="118"/>
      <c r="C1064" s="118"/>
      <c r="D1064" s="140">
        <v>1500</v>
      </c>
      <c r="E1064" s="110">
        <f t="shared" si="18"/>
        <v>10357.909999999987</v>
      </c>
      <c r="F1064" s="114" t="s">
        <v>130</v>
      </c>
      <c r="G1064" s="108" t="s">
        <v>311</v>
      </c>
      <c r="H1064" s="114"/>
      <c r="I1064" s="118"/>
    </row>
    <row r="1065" spans="1:9" x14ac:dyDescent="0.25">
      <c r="A1065" s="116">
        <v>41625</v>
      </c>
      <c r="B1065" s="118"/>
      <c r="C1065" s="118"/>
      <c r="D1065" s="139">
        <v>-223.03</v>
      </c>
      <c r="E1065" s="110">
        <f t="shared" si="18"/>
        <v>10134.879999999986</v>
      </c>
      <c r="F1065" s="114" t="s">
        <v>134</v>
      </c>
      <c r="G1065" s="108" t="s">
        <v>624</v>
      </c>
      <c r="H1065" s="114"/>
      <c r="I1065" s="118"/>
    </row>
    <row r="1066" spans="1:9" x14ac:dyDescent="0.25">
      <c r="A1066" s="116">
        <v>41628</v>
      </c>
      <c r="B1066" s="118"/>
      <c r="C1066" s="118"/>
      <c r="D1066" s="139">
        <v>-80</v>
      </c>
      <c r="E1066" s="110">
        <f t="shared" si="18"/>
        <v>10054.879999999986</v>
      </c>
      <c r="F1066" s="114" t="s">
        <v>129</v>
      </c>
      <c r="G1066" s="108" t="s">
        <v>626</v>
      </c>
      <c r="H1066" s="114"/>
      <c r="I1066" s="118"/>
    </row>
    <row r="1067" spans="1:9" x14ac:dyDescent="0.25">
      <c r="A1067" s="116">
        <v>41628</v>
      </c>
      <c r="B1067" s="118"/>
      <c r="C1067" s="118"/>
      <c r="D1067" s="139">
        <v>-5592.11</v>
      </c>
      <c r="E1067" s="110">
        <f t="shared" si="18"/>
        <v>4462.7699999999868</v>
      </c>
      <c r="F1067" s="114" t="s">
        <v>134</v>
      </c>
      <c r="G1067" s="108" t="s">
        <v>433</v>
      </c>
      <c r="H1067" s="114"/>
      <c r="I1067" s="118"/>
    </row>
    <row r="1068" spans="1:9" x14ac:dyDescent="0.25">
      <c r="A1068" s="116">
        <v>41628</v>
      </c>
      <c r="B1068" s="118"/>
      <c r="C1068" s="118"/>
      <c r="D1068" s="139">
        <v>-15.5</v>
      </c>
      <c r="E1068" s="110">
        <f t="shared" si="18"/>
        <v>4447.2699999999868</v>
      </c>
      <c r="F1068" s="114" t="s">
        <v>129</v>
      </c>
      <c r="G1068" s="108" t="s">
        <v>18</v>
      </c>
      <c r="H1068" s="114"/>
      <c r="I1068" s="118"/>
    </row>
    <row r="1069" spans="1:9" x14ac:dyDescent="0.25">
      <c r="A1069" s="116">
        <v>41628</v>
      </c>
      <c r="B1069" s="118"/>
      <c r="C1069" s="118"/>
      <c r="D1069" s="137">
        <v>100</v>
      </c>
      <c r="E1069" s="110">
        <f t="shared" si="18"/>
        <v>4547.2699999999868</v>
      </c>
      <c r="F1069" s="114" t="s">
        <v>130</v>
      </c>
      <c r="G1069" s="108" t="s">
        <v>376</v>
      </c>
      <c r="H1069" s="114"/>
      <c r="I1069" s="118"/>
    </row>
    <row r="1070" spans="1:9" x14ac:dyDescent="0.25">
      <c r="A1070" s="116">
        <v>41631</v>
      </c>
      <c r="B1070" s="118"/>
      <c r="C1070" s="118"/>
      <c r="D1070" s="137">
        <v>10</v>
      </c>
      <c r="E1070" s="110">
        <f t="shared" si="18"/>
        <v>4557.2699999999868</v>
      </c>
      <c r="F1070" s="114" t="s">
        <v>130</v>
      </c>
      <c r="G1070" s="108" t="s">
        <v>455</v>
      </c>
      <c r="H1070" s="114"/>
      <c r="I1070" s="118"/>
    </row>
    <row r="1071" spans="1:9" x14ac:dyDescent="0.25">
      <c r="A1071" s="116">
        <v>41631</v>
      </c>
      <c r="B1071" s="118"/>
      <c r="C1071" s="118"/>
      <c r="D1071" s="137">
        <v>25</v>
      </c>
      <c r="E1071" s="110">
        <f t="shared" si="18"/>
        <v>4582.2699999999868</v>
      </c>
      <c r="F1071" s="114" t="s">
        <v>130</v>
      </c>
      <c r="G1071" s="108" t="s">
        <v>85</v>
      </c>
      <c r="H1071" s="114"/>
      <c r="I1071" s="118"/>
    </row>
    <row r="1072" spans="1:9" x14ac:dyDescent="0.25">
      <c r="A1072" s="116">
        <v>41631</v>
      </c>
      <c r="B1072" s="118"/>
      <c r="C1072" s="118"/>
      <c r="D1072" s="139">
        <v>-10.68</v>
      </c>
      <c r="E1072" s="110">
        <f t="shared" si="18"/>
        <v>4571.5899999999865</v>
      </c>
      <c r="F1072" s="114" t="s">
        <v>129</v>
      </c>
      <c r="G1072" s="108" t="s">
        <v>342</v>
      </c>
      <c r="H1072" s="114"/>
      <c r="I1072" s="118"/>
    </row>
    <row r="1073" spans="1:9" x14ac:dyDescent="0.25">
      <c r="A1073" s="116">
        <v>74503</v>
      </c>
      <c r="B1073" s="118"/>
      <c r="C1073" s="118"/>
      <c r="D1073" s="140">
        <v>1000</v>
      </c>
      <c r="E1073" s="110">
        <f t="shared" si="18"/>
        <v>5571.5899999999865</v>
      </c>
      <c r="F1073" s="114" t="s">
        <v>130</v>
      </c>
      <c r="G1073" s="108" t="s">
        <v>627</v>
      </c>
      <c r="H1073" s="114"/>
      <c r="I1073" s="118"/>
    </row>
    <row r="1074" spans="1:9" x14ac:dyDescent="0.25">
      <c r="A1074" s="116">
        <v>41635</v>
      </c>
      <c r="B1074" s="118"/>
      <c r="C1074" s="118"/>
      <c r="D1074" s="140">
        <v>500</v>
      </c>
      <c r="E1074" s="110">
        <f t="shared" si="18"/>
        <v>6071.5899999999865</v>
      </c>
      <c r="F1074" s="114" t="s">
        <v>130</v>
      </c>
      <c r="G1074" s="108" t="s">
        <v>494</v>
      </c>
      <c r="H1074" s="114"/>
      <c r="I1074" s="118"/>
    </row>
    <row r="1075" spans="1:9" x14ac:dyDescent="0.25">
      <c r="A1075" s="116">
        <v>41635</v>
      </c>
      <c r="B1075" s="118"/>
      <c r="C1075" s="118"/>
      <c r="D1075" s="140">
        <v>150</v>
      </c>
      <c r="E1075" s="110">
        <f t="shared" si="18"/>
        <v>6221.5899999999865</v>
      </c>
      <c r="F1075" s="114" t="s">
        <v>130</v>
      </c>
      <c r="G1075" s="108" t="s">
        <v>506</v>
      </c>
      <c r="H1075" s="114"/>
      <c r="I1075" s="118"/>
    </row>
    <row r="1076" spans="1:9" x14ac:dyDescent="0.25">
      <c r="A1076" s="116">
        <v>41638</v>
      </c>
      <c r="B1076" s="118"/>
      <c r="C1076" s="118"/>
      <c r="D1076" s="140">
        <v>365</v>
      </c>
      <c r="E1076" s="110">
        <f t="shared" si="18"/>
        <v>6586.5899999999865</v>
      </c>
      <c r="F1076" s="114" t="s">
        <v>130</v>
      </c>
      <c r="G1076" s="108" t="s">
        <v>628</v>
      </c>
      <c r="H1076" s="114"/>
      <c r="I1076" s="118"/>
    </row>
    <row r="1077" spans="1:9" x14ac:dyDescent="0.25">
      <c r="A1077" s="116">
        <v>41639</v>
      </c>
      <c r="B1077" s="118"/>
      <c r="C1077" s="118"/>
      <c r="D1077" s="140">
        <v>10</v>
      </c>
      <c r="E1077" s="110">
        <f t="shared" si="18"/>
        <v>6596.5899999999865</v>
      </c>
      <c r="F1077" s="114" t="s">
        <v>130</v>
      </c>
      <c r="G1077" s="108" t="s">
        <v>315</v>
      </c>
      <c r="H1077" s="114"/>
      <c r="I1077" s="118"/>
    </row>
    <row r="1078" spans="1:9" x14ac:dyDescent="0.25">
      <c r="A1078" s="116">
        <v>41639</v>
      </c>
      <c r="B1078" s="118"/>
      <c r="C1078" s="118"/>
      <c r="D1078" s="140">
        <v>50</v>
      </c>
      <c r="E1078" s="110">
        <f t="shared" si="18"/>
        <v>6646.5899999999865</v>
      </c>
      <c r="F1078" s="114" t="s">
        <v>130</v>
      </c>
      <c r="G1078" s="108" t="s">
        <v>629</v>
      </c>
      <c r="H1078" s="114"/>
      <c r="I1078" s="118"/>
    </row>
    <row r="1079" spans="1:9" x14ac:dyDescent="0.25">
      <c r="A1079" s="116"/>
      <c r="B1079" s="118"/>
      <c r="C1079" s="118"/>
      <c r="D1079" s="140"/>
      <c r="E1079" s="110">
        <f t="shared" si="18"/>
        <v>6646.5899999999865</v>
      </c>
      <c r="F1079" s="114"/>
      <c r="G1079" s="108"/>
      <c r="H1079" s="114"/>
      <c r="I1079" s="118"/>
    </row>
    <row r="1080" spans="1:9" x14ac:dyDescent="0.25">
      <c r="A1080" s="116">
        <v>41641</v>
      </c>
      <c r="B1080" s="118"/>
      <c r="C1080" s="118"/>
      <c r="D1080" s="140">
        <v>10</v>
      </c>
      <c r="E1080" s="110">
        <f>E1079+D1080</f>
        <v>6656.5899999999865</v>
      </c>
      <c r="F1080" s="114" t="s">
        <v>130</v>
      </c>
      <c r="G1080" s="108" t="s">
        <v>325</v>
      </c>
      <c r="H1080" s="114"/>
      <c r="I1080" s="118"/>
    </row>
    <row r="1081" spans="1:9" x14ac:dyDescent="0.25">
      <c r="A1081" s="116">
        <v>41641</v>
      </c>
      <c r="B1081" s="118"/>
      <c r="C1081" s="118"/>
      <c r="D1081" s="140">
        <v>25</v>
      </c>
      <c r="E1081" s="110">
        <f t="shared" si="18"/>
        <v>6681.5899999999865</v>
      </c>
      <c r="F1081" s="114" t="s">
        <v>130</v>
      </c>
      <c r="G1081" s="108" t="s">
        <v>630</v>
      </c>
      <c r="H1081" s="114"/>
      <c r="I1081" s="118"/>
    </row>
    <row r="1082" spans="1:9" x14ac:dyDescent="0.25">
      <c r="A1082" s="116">
        <v>41642</v>
      </c>
      <c r="B1082" s="118"/>
      <c r="C1082" s="118"/>
      <c r="D1082" s="140">
        <v>292.5</v>
      </c>
      <c r="E1082" s="110">
        <f t="shared" si="18"/>
        <v>6974.0899999999865</v>
      </c>
      <c r="F1082" s="114" t="s">
        <v>130</v>
      </c>
      <c r="G1082" s="108" t="s">
        <v>631</v>
      </c>
      <c r="H1082" s="114"/>
      <c r="I1082" s="118"/>
    </row>
    <row r="1083" spans="1:9" x14ac:dyDescent="0.25">
      <c r="A1083" s="116">
        <v>41645</v>
      </c>
      <c r="B1083" s="118"/>
      <c r="C1083" s="118"/>
      <c r="D1083" s="140">
        <v>100</v>
      </c>
      <c r="E1083" s="110">
        <f t="shared" si="18"/>
        <v>7074.0899999999865</v>
      </c>
      <c r="F1083" s="114" t="s">
        <v>130</v>
      </c>
      <c r="G1083" s="108" t="s">
        <v>574</v>
      </c>
      <c r="H1083" s="114"/>
      <c r="I1083" s="118"/>
    </row>
    <row r="1084" spans="1:9" x14ac:dyDescent="0.25">
      <c r="A1084" s="116">
        <v>41645</v>
      </c>
      <c r="B1084" s="118"/>
      <c r="C1084" s="118"/>
      <c r="D1084" s="140">
        <v>100</v>
      </c>
      <c r="E1084" s="110">
        <f t="shared" si="18"/>
        <v>7174.0899999999865</v>
      </c>
      <c r="F1084" s="114" t="s">
        <v>607</v>
      </c>
      <c r="G1084" s="108" t="s">
        <v>564</v>
      </c>
      <c r="H1084" s="114"/>
      <c r="I1084" s="118"/>
    </row>
    <row r="1085" spans="1:9" x14ac:dyDescent="0.25">
      <c r="A1085" s="116">
        <v>41646</v>
      </c>
      <c r="B1085" s="118"/>
      <c r="C1085" s="118"/>
      <c r="D1085" s="139">
        <v>-343.86</v>
      </c>
      <c r="E1085" s="110">
        <f t="shared" si="18"/>
        <v>6830.2299999999868</v>
      </c>
      <c r="F1085" s="114" t="s">
        <v>134</v>
      </c>
      <c r="G1085" s="108" t="s">
        <v>490</v>
      </c>
      <c r="H1085" s="114"/>
      <c r="I1085" s="118"/>
    </row>
    <row r="1086" spans="1:9" x14ac:dyDescent="0.25">
      <c r="A1086" s="116">
        <v>41648</v>
      </c>
      <c r="B1086" s="118"/>
      <c r="C1086" s="118"/>
      <c r="D1086" s="139">
        <v>-344.17</v>
      </c>
      <c r="E1086" s="110">
        <f t="shared" si="18"/>
        <v>6486.0599999999868</v>
      </c>
      <c r="F1086" s="114" t="s">
        <v>134</v>
      </c>
      <c r="G1086" s="108" t="s">
        <v>490</v>
      </c>
      <c r="H1086" s="114"/>
      <c r="I1086" s="118"/>
    </row>
    <row r="1087" spans="1:9" x14ac:dyDescent="0.25">
      <c r="A1087" s="116">
        <v>41649</v>
      </c>
      <c r="B1087" s="118"/>
      <c r="C1087" s="118"/>
      <c r="D1087" s="139">
        <v>-345.13</v>
      </c>
      <c r="E1087" s="110">
        <f t="shared" si="18"/>
        <v>6140.9299999999866</v>
      </c>
      <c r="F1087" s="114" t="s">
        <v>134</v>
      </c>
      <c r="G1087" s="108" t="s">
        <v>490</v>
      </c>
      <c r="H1087" s="114"/>
      <c r="I1087" s="118"/>
    </row>
    <row r="1088" spans="1:9" x14ac:dyDescent="0.25">
      <c r="A1088" s="116">
        <v>41652</v>
      </c>
      <c r="B1088" s="118"/>
      <c r="C1088" s="118"/>
      <c r="D1088" s="140">
        <v>35</v>
      </c>
      <c r="E1088" s="110">
        <f t="shared" si="18"/>
        <v>6175.9299999999866</v>
      </c>
      <c r="F1088" s="114" t="s">
        <v>130</v>
      </c>
      <c r="G1088" s="108" t="s">
        <v>249</v>
      </c>
      <c r="H1088" s="114"/>
      <c r="I1088" s="118"/>
    </row>
    <row r="1089" spans="1:9" x14ac:dyDescent="0.25">
      <c r="A1089" s="116">
        <v>41655</v>
      </c>
      <c r="B1089" s="118"/>
      <c r="C1089" s="118"/>
      <c r="D1089" s="139">
        <v>-347.62</v>
      </c>
      <c r="E1089" s="110">
        <f t="shared" si="18"/>
        <v>5828.3099999999868</v>
      </c>
      <c r="F1089" s="114" t="s">
        <v>134</v>
      </c>
      <c r="G1089" s="108" t="s">
        <v>490</v>
      </c>
      <c r="H1089" s="114"/>
      <c r="I1089" s="118"/>
    </row>
    <row r="1090" spans="1:9" x14ac:dyDescent="0.25">
      <c r="A1090" s="116">
        <v>41659</v>
      </c>
      <c r="B1090" s="118"/>
      <c r="C1090" s="118"/>
      <c r="D1090" s="139">
        <v>-2212.39</v>
      </c>
      <c r="E1090" s="110">
        <f t="shared" si="18"/>
        <v>3615.9199999999869</v>
      </c>
      <c r="F1090" s="114" t="s">
        <v>134</v>
      </c>
      <c r="G1090" s="108" t="s">
        <v>433</v>
      </c>
      <c r="H1090" s="114"/>
      <c r="I1090" s="118"/>
    </row>
    <row r="1091" spans="1:9" x14ac:dyDescent="0.25">
      <c r="A1091" s="116">
        <v>41659</v>
      </c>
      <c r="B1091" s="118"/>
      <c r="C1091" s="118"/>
      <c r="D1091" s="139">
        <v>-15.5</v>
      </c>
      <c r="E1091" s="110">
        <f t="shared" si="18"/>
        <v>3600.4199999999869</v>
      </c>
      <c r="F1091" s="114" t="s">
        <v>129</v>
      </c>
      <c r="G1091" s="108" t="s">
        <v>18</v>
      </c>
      <c r="H1091" s="114"/>
      <c r="I1091" s="118"/>
    </row>
    <row r="1092" spans="1:9" x14ac:dyDescent="0.25">
      <c r="A1092" s="116">
        <v>41660</v>
      </c>
      <c r="B1092" s="118"/>
      <c r="C1092" s="118"/>
      <c r="D1092" s="140">
        <v>10</v>
      </c>
      <c r="E1092" s="110">
        <f t="shared" si="18"/>
        <v>3610.4199999999869</v>
      </c>
      <c r="F1092" s="114" t="s">
        <v>130</v>
      </c>
      <c r="G1092" s="108" t="s">
        <v>455</v>
      </c>
      <c r="H1092" s="114"/>
      <c r="I1092" s="118"/>
    </row>
    <row r="1093" spans="1:9" x14ac:dyDescent="0.25">
      <c r="A1093" s="116">
        <v>41661</v>
      </c>
      <c r="B1093" s="118"/>
      <c r="C1093" s="118"/>
      <c r="D1093" s="140">
        <v>11542</v>
      </c>
      <c r="E1093" s="110">
        <f t="shared" si="18"/>
        <v>15152.419999999987</v>
      </c>
      <c r="F1093" s="114" t="s">
        <v>130</v>
      </c>
      <c r="G1093" s="108" t="s">
        <v>530</v>
      </c>
      <c r="H1093" s="114"/>
      <c r="I1093" s="118"/>
    </row>
    <row r="1094" spans="1:9" x14ac:dyDescent="0.25">
      <c r="A1094" s="116">
        <v>41663</v>
      </c>
      <c r="B1094" s="118"/>
      <c r="C1094" s="118"/>
      <c r="D1094" s="140">
        <v>50</v>
      </c>
      <c r="E1094" s="110">
        <f t="shared" si="18"/>
        <v>15202.419999999987</v>
      </c>
      <c r="F1094" s="114" t="s">
        <v>130</v>
      </c>
      <c r="G1094" s="108" t="s">
        <v>576</v>
      </c>
      <c r="H1094" s="114"/>
      <c r="I1094" s="118"/>
    </row>
    <row r="1095" spans="1:9" x14ac:dyDescent="0.25">
      <c r="A1095" s="116">
        <v>41663</v>
      </c>
      <c r="B1095" s="118"/>
      <c r="C1095" s="118"/>
      <c r="D1095" s="140">
        <v>50</v>
      </c>
      <c r="E1095" s="110">
        <f t="shared" si="18"/>
        <v>15252.419999999987</v>
      </c>
      <c r="F1095" s="114" t="s">
        <v>130</v>
      </c>
      <c r="G1095" s="108" t="s">
        <v>579</v>
      </c>
      <c r="H1095" s="114"/>
      <c r="I1095" s="118"/>
    </row>
    <row r="1096" spans="1:9" x14ac:dyDescent="0.25">
      <c r="A1096" s="116">
        <v>41664</v>
      </c>
      <c r="B1096" s="118"/>
      <c r="C1096" s="118"/>
      <c r="D1096" s="139">
        <v>-343.27</v>
      </c>
      <c r="E1096" s="110">
        <f t="shared" si="18"/>
        <v>14909.149999999987</v>
      </c>
      <c r="F1096" s="114" t="s">
        <v>134</v>
      </c>
      <c r="G1096" s="108" t="s">
        <v>490</v>
      </c>
      <c r="H1096" s="114"/>
      <c r="I1096" s="118"/>
    </row>
    <row r="1097" spans="1:9" x14ac:dyDescent="0.25">
      <c r="A1097" s="116">
        <v>41666</v>
      </c>
      <c r="B1097" s="118"/>
      <c r="C1097" s="118"/>
      <c r="D1097" s="139">
        <v>-343.27</v>
      </c>
      <c r="E1097" s="110">
        <f t="shared" si="18"/>
        <v>14565.879999999986</v>
      </c>
      <c r="F1097" s="114" t="s">
        <v>134</v>
      </c>
      <c r="G1097" s="108" t="s">
        <v>490</v>
      </c>
      <c r="H1097" s="114"/>
      <c r="I1097" s="118"/>
    </row>
    <row r="1098" spans="1:9" x14ac:dyDescent="0.25">
      <c r="A1098" s="116">
        <v>41667</v>
      </c>
      <c r="B1098" s="118"/>
      <c r="C1098" s="118"/>
      <c r="D1098" s="139">
        <v>-345.59</v>
      </c>
      <c r="E1098" s="110">
        <f t="shared" si="18"/>
        <v>14220.289999999986</v>
      </c>
      <c r="F1098" s="114" t="s">
        <v>134</v>
      </c>
      <c r="G1098" s="108" t="s">
        <v>490</v>
      </c>
      <c r="H1098" s="114"/>
      <c r="I1098" s="118"/>
    </row>
    <row r="1099" spans="1:9" x14ac:dyDescent="0.25">
      <c r="A1099" s="116">
        <v>41667</v>
      </c>
      <c r="B1099" s="118"/>
      <c r="C1099" s="118"/>
      <c r="D1099" s="139">
        <v>-10.75</v>
      </c>
      <c r="E1099" s="110">
        <f t="shared" si="18"/>
        <v>14209.539999999986</v>
      </c>
      <c r="F1099" s="114" t="s">
        <v>129</v>
      </c>
      <c r="G1099" s="108" t="s">
        <v>342</v>
      </c>
      <c r="H1099" s="114"/>
      <c r="I1099" s="118"/>
    </row>
    <row r="1100" spans="1:9" x14ac:dyDescent="0.25">
      <c r="A1100" s="116">
        <v>41670</v>
      </c>
      <c r="B1100" s="118"/>
      <c r="C1100" s="118"/>
      <c r="D1100" s="140">
        <v>10</v>
      </c>
      <c r="E1100" s="110">
        <f t="shared" si="18"/>
        <v>14219.539999999986</v>
      </c>
      <c r="F1100" s="114" t="s">
        <v>130</v>
      </c>
      <c r="G1100" s="108" t="s">
        <v>315</v>
      </c>
      <c r="H1100" s="114"/>
      <c r="I1100" s="118"/>
    </row>
    <row r="1101" spans="1:9" x14ac:dyDescent="0.25">
      <c r="A1101" s="116">
        <v>41672</v>
      </c>
      <c r="B1101" s="118"/>
      <c r="C1101" s="118"/>
      <c r="D1101" s="139">
        <v>-347.62</v>
      </c>
      <c r="E1101" s="110">
        <f t="shared" ref="E1101:E1164" si="19">E1100+D1101</f>
        <v>13871.919999999986</v>
      </c>
      <c r="F1101" s="114" t="s">
        <v>134</v>
      </c>
      <c r="G1101" s="108" t="s">
        <v>490</v>
      </c>
      <c r="H1101" s="114"/>
      <c r="I1101" s="118"/>
    </row>
    <row r="1102" spans="1:9" x14ac:dyDescent="0.25">
      <c r="A1102" s="116">
        <v>41673</v>
      </c>
      <c r="B1102" s="118"/>
      <c r="C1102" s="118"/>
      <c r="D1102" s="140">
        <v>10</v>
      </c>
      <c r="E1102" s="110">
        <f t="shared" si="19"/>
        <v>13881.919999999986</v>
      </c>
      <c r="F1102" s="114" t="s">
        <v>130</v>
      </c>
      <c r="G1102" s="108" t="s">
        <v>325</v>
      </c>
      <c r="H1102" s="114"/>
      <c r="I1102" s="118"/>
    </row>
    <row r="1103" spans="1:9" x14ac:dyDescent="0.25">
      <c r="A1103" s="116">
        <v>41677</v>
      </c>
      <c r="B1103" s="118"/>
      <c r="C1103" s="118"/>
      <c r="D1103" s="139">
        <v>-350.12</v>
      </c>
      <c r="E1103" s="110">
        <f t="shared" si="19"/>
        <v>13531.799999999985</v>
      </c>
      <c r="F1103" s="114" t="s">
        <v>134</v>
      </c>
      <c r="G1103" s="108" t="s">
        <v>490</v>
      </c>
      <c r="H1103" s="114"/>
      <c r="I1103" s="118"/>
    </row>
    <row r="1104" spans="1:9" x14ac:dyDescent="0.25">
      <c r="A1104" s="116">
        <v>41685</v>
      </c>
      <c r="B1104" s="118"/>
      <c r="C1104" s="118"/>
      <c r="D1104" s="139">
        <v>-342.96</v>
      </c>
      <c r="E1104" s="110">
        <f t="shared" si="19"/>
        <v>13188.839999999986</v>
      </c>
      <c r="F1104" s="114" t="s">
        <v>134</v>
      </c>
      <c r="G1104" s="108" t="s">
        <v>490</v>
      </c>
      <c r="H1104" s="114"/>
      <c r="I1104" s="118"/>
    </row>
    <row r="1105" spans="1:9" x14ac:dyDescent="0.25">
      <c r="A1105" s="116">
        <v>41687</v>
      </c>
      <c r="B1105" s="118"/>
      <c r="C1105" s="118"/>
      <c r="D1105" s="139">
        <v>-342.96</v>
      </c>
      <c r="E1105" s="110">
        <f t="shared" si="19"/>
        <v>12845.879999999986</v>
      </c>
      <c r="F1105" s="114" t="s">
        <v>134</v>
      </c>
      <c r="G1105" s="108" t="s">
        <v>490</v>
      </c>
      <c r="H1105" s="114"/>
      <c r="I1105" s="118"/>
    </row>
    <row r="1106" spans="1:9" x14ac:dyDescent="0.25">
      <c r="A1106" s="116">
        <v>41688</v>
      </c>
      <c r="B1106" s="118"/>
      <c r="C1106" s="118"/>
      <c r="D1106" s="139">
        <v>-343.03</v>
      </c>
      <c r="E1106" s="110">
        <f t="shared" si="19"/>
        <v>12502.849999999986</v>
      </c>
      <c r="F1106" s="114" t="s">
        <v>134</v>
      </c>
      <c r="G1106" s="108" t="s">
        <v>491</v>
      </c>
      <c r="H1106" s="114"/>
      <c r="I1106" s="118"/>
    </row>
    <row r="1107" spans="1:9" x14ac:dyDescent="0.25">
      <c r="A1107" s="116">
        <v>41688</v>
      </c>
      <c r="B1107" s="118"/>
      <c r="C1107" s="118"/>
      <c r="D1107" s="139">
        <v>343.03</v>
      </c>
      <c r="E1107" s="110">
        <f t="shared" si="19"/>
        <v>12845.879999999986</v>
      </c>
      <c r="F1107" s="114" t="s">
        <v>129</v>
      </c>
      <c r="G1107" s="108" t="s">
        <v>602</v>
      </c>
      <c r="H1107" s="114"/>
      <c r="I1107" s="118"/>
    </row>
    <row r="1108" spans="1:9" x14ac:dyDescent="0.25">
      <c r="A1108" s="116">
        <v>41688</v>
      </c>
      <c r="B1108" s="118"/>
      <c r="C1108" s="118"/>
      <c r="D1108" s="139">
        <v>-343.03</v>
      </c>
      <c r="E1108" s="110">
        <f t="shared" si="19"/>
        <v>12502.849999999986</v>
      </c>
      <c r="F1108" s="114" t="s">
        <v>134</v>
      </c>
      <c r="G1108" s="108" t="s">
        <v>491</v>
      </c>
      <c r="H1108" s="114"/>
      <c r="I1108" s="118"/>
    </row>
    <row r="1109" spans="1:9" x14ac:dyDescent="0.25">
      <c r="A1109" s="116">
        <v>41691</v>
      </c>
      <c r="B1109" s="118"/>
      <c r="C1109" s="118"/>
      <c r="D1109" s="140">
        <v>10</v>
      </c>
      <c r="E1109" s="110">
        <f t="shared" si="19"/>
        <v>12512.849999999986</v>
      </c>
      <c r="F1109" s="114" t="s">
        <v>130</v>
      </c>
      <c r="G1109" s="108" t="s">
        <v>455</v>
      </c>
      <c r="H1109" s="114"/>
      <c r="I1109" s="118"/>
    </row>
    <row r="1110" spans="1:9" x14ac:dyDescent="0.25">
      <c r="A1110" s="116">
        <v>41691</v>
      </c>
      <c r="B1110" s="118"/>
      <c r="C1110" s="118"/>
      <c r="D1110" s="139">
        <v>-344.15</v>
      </c>
      <c r="E1110" s="110">
        <f t="shared" si="19"/>
        <v>12168.699999999986</v>
      </c>
      <c r="F1110" s="114" t="s">
        <v>134</v>
      </c>
      <c r="G1110" s="108" t="s">
        <v>490</v>
      </c>
      <c r="H1110" s="114"/>
      <c r="I1110" s="118"/>
    </row>
    <row r="1111" spans="1:9" x14ac:dyDescent="0.25">
      <c r="A1111" s="116">
        <v>41692</v>
      </c>
      <c r="B1111" s="118"/>
      <c r="C1111" s="118"/>
      <c r="D1111" s="139">
        <v>-342.75</v>
      </c>
      <c r="E1111" s="110">
        <f t="shared" si="19"/>
        <v>11825.949999999986</v>
      </c>
      <c r="F1111" s="114" t="s">
        <v>134</v>
      </c>
      <c r="G1111" s="108" t="s">
        <v>490</v>
      </c>
      <c r="H1111" s="114"/>
      <c r="I1111" s="118"/>
    </row>
    <row r="1112" spans="1:9" x14ac:dyDescent="0.25">
      <c r="A1112" s="116">
        <v>41695</v>
      </c>
      <c r="B1112" s="118"/>
      <c r="C1112" s="118"/>
      <c r="D1112" s="139">
        <v>-27.15</v>
      </c>
      <c r="E1112" s="110">
        <f t="shared" si="19"/>
        <v>11798.799999999987</v>
      </c>
      <c r="F1112" s="114" t="s">
        <v>129</v>
      </c>
      <c r="G1112" s="108" t="s">
        <v>342</v>
      </c>
      <c r="H1112" s="114"/>
      <c r="I1112" s="118"/>
    </row>
    <row r="1113" spans="1:9" x14ac:dyDescent="0.25">
      <c r="A1113" s="116">
        <v>41698</v>
      </c>
      <c r="B1113" s="118"/>
      <c r="C1113" s="118"/>
      <c r="D1113" s="140">
        <v>10</v>
      </c>
      <c r="E1113" s="110">
        <f t="shared" si="19"/>
        <v>11808.799999999987</v>
      </c>
      <c r="F1113" s="114" t="s">
        <v>130</v>
      </c>
      <c r="G1113" s="108" t="s">
        <v>315</v>
      </c>
      <c r="H1113" s="114"/>
      <c r="I1113" s="118"/>
    </row>
    <row r="1114" spans="1:9" x14ac:dyDescent="0.25">
      <c r="A1114" s="116">
        <v>41701</v>
      </c>
      <c r="B1114" s="118"/>
      <c r="C1114" s="118"/>
      <c r="D1114" s="140">
        <v>10</v>
      </c>
      <c r="E1114" s="110">
        <f t="shared" si="19"/>
        <v>11818.799999999987</v>
      </c>
      <c r="F1114" s="114" t="s">
        <v>130</v>
      </c>
      <c r="G1114" s="108" t="s">
        <v>325</v>
      </c>
      <c r="H1114" s="114"/>
      <c r="I1114" s="118"/>
    </row>
    <row r="1115" spans="1:9" x14ac:dyDescent="0.25">
      <c r="A1115" s="116">
        <v>41708</v>
      </c>
      <c r="B1115" s="118"/>
      <c r="C1115" s="118"/>
      <c r="D1115" s="140">
        <v>30</v>
      </c>
      <c r="E1115" s="110">
        <f t="shared" si="19"/>
        <v>11848.799999999987</v>
      </c>
      <c r="F1115" s="114" t="s">
        <v>130</v>
      </c>
      <c r="G1115" s="108" t="s">
        <v>570</v>
      </c>
      <c r="H1115" s="114"/>
      <c r="I1115" s="118"/>
    </row>
    <row r="1116" spans="1:9" x14ac:dyDescent="0.25">
      <c r="A1116" s="116">
        <v>41716</v>
      </c>
      <c r="B1116" s="118"/>
      <c r="C1116" s="118"/>
      <c r="D1116" s="140">
        <v>150</v>
      </c>
      <c r="E1116" s="110">
        <f t="shared" si="19"/>
        <v>11998.799999999987</v>
      </c>
      <c r="F1116" s="114" t="s">
        <v>130</v>
      </c>
      <c r="G1116" s="108" t="s">
        <v>244</v>
      </c>
      <c r="H1116" s="114"/>
      <c r="I1116" s="118"/>
    </row>
    <row r="1117" spans="1:9" x14ac:dyDescent="0.25">
      <c r="A1117" s="116">
        <v>41716</v>
      </c>
      <c r="B1117" s="118"/>
      <c r="C1117" s="118"/>
      <c r="D1117" s="140">
        <v>350</v>
      </c>
      <c r="E1117" s="110">
        <f t="shared" si="19"/>
        <v>12348.799999999987</v>
      </c>
      <c r="F1117" s="114" t="s">
        <v>130</v>
      </c>
      <c r="G1117" s="108" t="s">
        <v>244</v>
      </c>
      <c r="H1117" s="114"/>
      <c r="I1117" s="118"/>
    </row>
    <row r="1118" spans="1:9" x14ac:dyDescent="0.25">
      <c r="A1118" s="116">
        <v>41719</v>
      </c>
      <c r="B1118" s="118"/>
      <c r="C1118" s="118"/>
      <c r="D1118" s="140">
        <v>10</v>
      </c>
      <c r="E1118" s="110">
        <f t="shared" si="19"/>
        <v>12358.799999999987</v>
      </c>
      <c r="F1118" s="114" t="s">
        <v>130</v>
      </c>
      <c r="G1118" s="108" t="s">
        <v>455</v>
      </c>
      <c r="H1118" s="114"/>
      <c r="I1118" s="118"/>
    </row>
    <row r="1119" spans="1:9" x14ac:dyDescent="0.25">
      <c r="A1119" s="116">
        <v>41725</v>
      </c>
      <c r="B1119" s="118"/>
      <c r="C1119" s="118"/>
      <c r="D1119" s="139">
        <v>-27.15</v>
      </c>
      <c r="E1119" s="110">
        <f t="shared" si="19"/>
        <v>12331.649999999987</v>
      </c>
      <c r="F1119" s="114" t="s">
        <v>129</v>
      </c>
      <c r="G1119" s="108" t="s">
        <v>342</v>
      </c>
      <c r="H1119" s="114"/>
      <c r="I1119" s="118"/>
    </row>
    <row r="1120" spans="1:9" x14ac:dyDescent="0.25">
      <c r="A1120" s="116">
        <v>41726</v>
      </c>
      <c r="B1120" s="118"/>
      <c r="C1120" s="118"/>
      <c r="D1120" s="140">
        <v>15</v>
      </c>
      <c r="E1120" s="110">
        <f t="shared" si="19"/>
        <v>12346.649999999987</v>
      </c>
      <c r="F1120" s="114" t="s">
        <v>130</v>
      </c>
      <c r="G1120" s="108" t="s">
        <v>584</v>
      </c>
      <c r="H1120" s="114"/>
      <c r="I1120" s="118"/>
    </row>
    <row r="1121" spans="1:9" x14ac:dyDescent="0.25">
      <c r="A1121" s="116">
        <v>41729</v>
      </c>
      <c r="B1121" s="118"/>
      <c r="C1121" s="118"/>
      <c r="D1121" s="140">
        <v>10</v>
      </c>
      <c r="E1121" s="110">
        <f t="shared" si="19"/>
        <v>12356.649999999987</v>
      </c>
      <c r="F1121" s="114" t="s">
        <v>130</v>
      </c>
      <c r="G1121" s="108" t="s">
        <v>315</v>
      </c>
      <c r="H1121" s="114"/>
      <c r="I1121" s="118"/>
    </row>
    <row r="1122" spans="1:9" x14ac:dyDescent="0.25">
      <c r="A1122" s="116">
        <v>41730</v>
      </c>
      <c r="B1122" s="118"/>
      <c r="C1122" s="118"/>
      <c r="D1122" s="140">
        <v>10</v>
      </c>
      <c r="E1122" s="110">
        <f t="shared" si="19"/>
        <v>12366.649999999987</v>
      </c>
      <c r="F1122" s="114" t="s">
        <v>130</v>
      </c>
      <c r="G1122" s="108" t="s">
        <v>325</v>
      </c>
      <c r="H1122" s="114"/>
      <c r="I1122" s="118"/>
    </row>
    <row r="1123" spans="1:9" x14ac:dyDescent="0.25">
      <c r="A1123" s="116">
        <v>41736</v>
      </c>
      <c r="B1123" s="118"/>
      <c r="C1123" s="118"/>
      <c r="D1123" s="140">
        <v>100</v>
      </c>
      <c r="E1123" s="110">
        <f t="shared" si="19"/>
        <v>12466.649999999987</v>
      </c>
      <c r="F1123" s="114" t="s">
        <v>607</v>
      </c>
      <c r="G1123" s="108" t="s">
        <v>640</v>
      </c>
      <c r="H1123" s="114"/>
      <c r="I1123" s="118"/>
    </row>
    <row r="1124" spans="1:9" x14ac:dyDescent="0.25">
      <c r="A1124" s="116">
        <v>41736</v>
      </c>
      <c r="B1124" s="118"/>
      <c r="C1124" s="118"/>
      <c r="D1124" s="140">
        <v>60</v>
      </c>
      <c r="E1124" s="110">
        <f t="shared" si="19"/>
        <v>12526.649999999987</v>
      </c>
      <c r="F1124" s="114" t="s">
        <v>607</v>
      </c>
      <c r="G1124" s="108" t="s">
        <v>523</v>
      </c>
      <c r="H1124" s="114"/>
      <c r="I1124" s="118"/>
    </row>
    <row r="1125" spans="1:9" x14ac:dyDescent="0.25">
      <c r="A1125" s="116">
        <v>41743</v>
      </c>
      <c r="B1125" s="118"/>
      <c r="C1125" s="118"/>
      <c r="D1125" s="139">
        <v>-68.17</v>
      </c>
      <c r="E1125" s="110">
        <f t="shared" si="19"/>
        <v>12458.479999999987</v>
      </c>
      <c r="F1125" s="114" t="s">
        <v>129</v>
      </c>
      <c r="G1125" s="108" t="s">
        <v>641</v>
      </c>
      <c r="H1125" s="114"/>
      <c r="I1125" s="118"/>
    </row>
    <row r="1126" spans="1:9" x14ac:dyDescent="0.25">
      <c r="A1126" s="116">
        <v>41743</v>
      </c>
      <c r="B1126" s="118"/>
      <c r="C1126" s="118"/>
      <c r="D1126" s="140">
        <v>68.17</v>
      </c>
      <c r="E1126" s="110">
        <f t="shared" si="19"/>
        <v>12526.649999999987</v>
      </c>
      <c r="F1126" s="114" t="s">
        <v>129</v>
      </c>
      <c r="G1126" s="108" t="s">
        <v>641</v>
      </c>
      <c r="H1126" s="114"/>
      <c r="I1126" s="118"/>
    </row>
    <row r="1127" spans="1:9" x14ac:dyDescent="0.25">
      <c r="A1127" s="116">
        <v>41752</v>
      </c>
      <c r="B1127" s="118"/>
      <c r="C1127" s="118"/>
      <c r="D1127" s="140">
        <v>10</v>
      </c>
      <c r="E1127" s="110">
        <f t="shared" si="19"/>
        <v>12536.649999999987</v>
      </c>
      <c r="F1127" s="114" t="s">
        <v>130</v>
      </c>
      <c r="G1127" s="108" t="s">
        <v>455</v>
      </c>
      <c r="H1127" s="114"/>
      <c r="I1127" s="118"/>
    </row>
    <row r="1128" spans="1:9" x14ac:dyDescent="0.25">
      <c r="A1128" s="116">
        <v>41752</v>
      </c>
      <c r="B1128" s="118"/>
      <c r="C1128" s="118"/>
      <c r="D1128" s="140">
        <v>15</v>
      </c>
      <c r="E1128" s="110">
        <f t="shared" si="19"/>
        <v>12551.649999999987</v>
      </c>
      <c r="F1128" s="114" t="s">
        <v>130</v>
      </c>
      <c r="G1128" s="108" t="s">
        <v>362</v>
      </c>
      <c r="H1128" s="114"/>
      <c r="I1128" s="118"/>
    </row>
    <row r="1129" spans="1:9" x14ac:dyDescent="0.25">
      <c r="A1129" s="116">
        <v>41753</v>
      </c>
      <c r="B1129" s="118"/>
      <c r="C1129" s="118"/>
      <c r="D1129" s="139">
        <v>-11.4</v>
      </c>
      <c r="E1129" s="110">
        <f t="shared" si="19"/>
        <v>12540.249999999987</v>
      </c>
      <c r="F1129" s="114" t="s">
        <v>129</v>
      </c>
      <c r="G1129" s="108" t="s">
        <v>342</v>
      </c>
      <c r="H1129" s="114"/>
      <c r="I1129" s="118"/>
    </row>
    <row r="1130" spans="1:9" x14ac:dyDescent="0.25">
      <c r="A1130" s="116">
        <v>41759</v>
      </c>
      <c r="B1130" s="118"/>
      <c r="C1130" s="118"/>
      <c r="D1130" s="140">
        <v>10</v>
      </c>
      <c r="E1130" s="110">
        <f t="shared" si="19"/>
        <v>12550.249999999987</v>
      </c>
      <c r="F1130" s="114" t="s">
        <v>130</v>
      </c>
      <c r="G1130" s="108" t="s">
        <v>315</v>
      </c>
      <c r="H1130" s="114"/>
      <c r="I1130" s="118"/>
    </row>
    <row r="1131" spans="1:9" x14ac:dyDescent="0.25">
      <c r="A1131" s="116">
        <v>41761</v>
      </c>
      <c r="B1131" s="118"/>
      <c r="C1131" s="118"/>
      <c r="D1131" s="140">
        <v>10</v>
      </c>
      <c r="E1131" s="110">
        <f t="shared" si="19"/>
        <v>12560.249999999987</v>
      </c>
      <c r="F1131" s="114" t="s">
        <v>130</v>
      </c>
      <c r="G1131" s="108" t="s">
        <v>325</v>
      </c>
      <c r="H1131" s="114"/>
      <c r="I1131" s="118"/>
    </row>
    <row r="1132" spans="1:9" x14ac:dyDescent="0.25">
      <c r="A1132" s="116">
        <v>41761</v>
      </c>
      <c r="B1132" s="118"/>
      <c r="C1132" s="118"/>
      <c r="D1132" s="140">
        <v>50</v>
      </c>
      <c r="E1132" s="110">
        <f t="shared" si="19"/>
        <v>12610.249999999987</v>
      </c>
      <c r="F1132" s="114" t="s">
        <v>130</v>
      </c>
      <c r="G1132" s="108" t="s">
        <v>464</v>
      </c>
      <c r="H1132" s="114"/>
      <c r="I1132" s="118"/>
    </row>
    <row r="1133" spans="1:9" x14ac:dyDescent="0.25">
      <c r="A1133" s="116">
        <v>41761</v>
      </c>
      <c r="B1133" s="118"/>
      <c r="C1133" s="118"/>
      <c r="D1133" s="140">
        <v>50</v>
      </c>
      <c r="E1133" s="110">
        <f t="shared" si="19"/>
        <v>12660.249999999987</v>
      </c>
      <c r="F1133" s="114" t="s">
        <v>130</v>
      </c>
      <c r="G1133" s="108" t="s">
        <v>642</v>
      </c>
      <c r="H1133" s="114"/>
      <c r="I1133" s="118"/>
    </row>
    <row r="1134" spans="1:9" x14ac:dyDescent="0.25">
      <c r="A1134" s="116">
        <v>41764</v>
      </c>
      <c r="B1134" s="118"/>
      <c r="C1134" s="118"/>
      <c r="D1134" s="140">
        <v>1282</v>
      </c>
      <c r="E1134" s="110">
        <f t="shared" si="19"/>
        <v>13942.249999999987</v>
      </c>
      <c r="F1134" s="114" t="s">
        <v>130</v>
      </c>
      <c r="G1134" s="108" t="s">
        <v>530</v>
      </c>
      <c r="H1134" s="114"/>
      <c r="I1134" s="118"/>
    </row>
    <row r="1135" spans="1:9" x14ac:dyDescent="0.25">
      <c r="A1135" s="116">
        <v>41780</v>
      </c>
      <c r="B1135" s="118"/>
      <c r="C1135" s="118"/>
      <c r="D1135" s="140">
        <v>10</v>
      </c>
      <c r="E1135" s="110">
        <f t="shared" si="19"/>
        <v>13952.249999999987</v>
      </c>
      <c r="F1135" s="114" t="s">
        <v>130</v>
      </c>
      <c r="G1135" s="108" t="s">
        <v>455</v>
      </c>
      <c r="H1135" s="114"/>
      <c r="I1135" s="118"/>
    </row>
    <row r="1136" spans="1:9" x14ac:dyDescent="0.25">
      <c r="A1136" s="116">
        <v>41785</v>
      </c>
      <c r="B1136" s="118"/>
      <c r="C1136" s="118"/>
      <c r="D1136" s="140">
        <v>500</v>
      </c>
      <c r="E1136" s="110">
        <f t="shared" si="19"/>
        <v>14452.249999999987</v>
      </c>
      <c r="F1136" s="114" t="s">
        <v>130</v>
      </c>
      <c r="G1136" s="108" t="s">
        <v>643</v>
      </c>
      <c r="H1136" s="114"/>
      <c r="I1136" s="118"/>
    </row>
    <row r="1137" spans="1:9" x14ac:dyDescent="0.25">
      <c r="A1137" s="116">
        <v>41785</v>
      </c>
      <c r="B1137" s="118"/>
      <c r="C1137" s="118"/>
      <c r="D1137" s="140">
        <v>500</v>
      </c>
      <c r="E1137" s="110">
        <f t="shared" si="19"/>
        <v>14952.249999999987</v>
      </c>
      <c r="F1137" s="114" t="s">
        <v>130</v>
      </c>
      <c r="G1137" s="108" t="s">
        <v>643</v>
      </c>
      <c r="H1137" s="114"/>
      <c r="I1137" s="118"/>
    </row>
    <row r="1138" spans="1:9" x14ac:dyDescent="0.25">
      <c r="A1138" s="116">
        <v>41785</v>
      </c>
      <c r="B1138" s="118"/>
      <c r="C1138" s="118"/>
      <c r="D1138" s="140">
        <v>97.16</v>
      </c>
      <c r="E1138" s="110">
        <f t="shared" si="19"/>
        <v>15049.409999999987</v>
      </c>
      <c r="F1138" s="114" t="s">
        <v>130</v>
      </c>
      <c r="G1138" s="108" t="s">
        <v>643</v>
      </c>
      <c r="H1138" s="114"/>
      <c r="I1138" s="118"/>
    </row>
    <row r="1139" spans="1:9" x14ac:dyDescent="0.25">
      <c r="A1139" s="116">
        <v>41786</v>
      </c>
      <c r="B1139" s="118"/>
      <c r="C1139" s="118"/>
      <c r="D1139" s="139">
        <v>-11.4</v>
      </c>
      <c r="E1139" s="110">
        <f t="shared" si="19"/>
        <v>15038.009999999987</v>
      </c>
      <c r="F1139" s="114" t="s">
        <v>129</v>
      </c>
      <c r="G1139" s="108" t="s">
        <v>342</v>
      </c>
      <c r="H1139" s="114"/>
      <c r="I1139" s="118"/>
    </row>
    <row r="1140" spans="1:9" x14ac:dyDescent="0.25">
      <c r="A1140" s="116">
        <v>41788</v>
      </c>
      <c r="B1140" s="118"/>
      <c r="C1140" s="118"/>
      <c r="D1140" s="140">
        <v>15</v>
      </c>
      <c r="E1140" s="110">
        <f t="shared" si="19"/>
        <v>15053.009999999987</v>
      </c>
      <c r="F1140" s="114" t="s">
        <v>130</v>
      </c>
      <c r="G1140" s="108" t="s">
        <v>362</v>
      </c>
      <c r="H1140" s="114"/>
      <c r="I1140" s="118"/>
    </row>
    <row r="1141" spans="1:9" x14ac:dyDescent="0.25">
      <c r="A1141" s="116">
        <v>41792</v>
      </c>
      <c r="B1141" s="118"/>
      <c r="C1141" s="118"/>
      <c r="D1141" s="140">
        <v>10</v>
      </c>
      <c r="E1141" s="110">
        <f t="shared" si="19"/>
        <v>15063.009999999987</v>
      </c>
      <c r="F1141" s="114" t="s">
        <v>130</v>
      </c>
      <c r="G1141" s="108" t="s">
        <v>325</v>
      </c>
      <c r="H1141" s="114"/>
      <c r="I1141" s="118"/>
    </row>
    <row r="1142" spans="1:9" x14ac:dyDescent="0.25">
      <c r="A1142" s="116">
        <v>41792</v>
      </c>
      <c r="B1142" s="118"/>
      <c r="C1142" s="118"/>
      <c r="D1142" s="140">
        <v>10</v>
      </c>
      <c r="E1142" s="110">
        <f t="shared" si="19"/>
        <v>15073.009999999987</v>
      </c>
      <c r="F1142" s="114" t="s">
        <v>130</v>
      </c>
      <c r="G1142" s="108" t="s">
        <v>315</v>
      </c>
      <c r="H1142" s="114"/>
      <c r="I1142" s="118"/>
    </row>
    <row r="1143" spans="1:9" x14ac:dyDescent="0.25">
      <c r="A1143" s="116">
        <v>41792</v>
      </c>
      <c r="B1143" s="118"/>
      <c r="C1143" s="118"/>
      <c r="D1143" s="140">
        <v>50</v>
      </c>
      <c r="E1143" s="110">
        <f t="shared" si="19"/>
        <v>15123.009999999987</v>
      </c>
      <c r="F1143" s="114" t="s">
        <v>130</v>
      </c>
      <c r="G1143" s="108" t="s">
        <v>643</v>
      </c>
      <c r="H1143" s="114"/>
      <c r="I1143" s="118"/>
    </row>
    <row r="1144" spans="1:9" x14ac:dyDescent="0.25">
      <c r="A1144" s="116">
        <v>41792</v>
      </c>
      <c r="B1144" s="118"/>
      <c r="C1144" s="118"/>
      <c r="D1144" s="140">
        <v>30</v>
      </c>
      <c r="E1144" s="110">
        <f t="shared" si="19"/>
        <v>15153.009999999987</v>
      </c>
      <c r="F1144" s="114" t="s">
        <v>130</v>
      </c>
      <c r="G1144" s="108" t="s">
        <v>570</v>
      </c>
      <c r="H1144" s="114"/>
      <c r="I1144" s="118"/>
    </row>
    <row r="1145" spans="1:9" x14ac:dyDescent="0.25">
      <c r="A1145" s="116">
        <v>41809</v>
      </c>
      <c r="B1145" s="118"/>
      <c r="C1145" s="118"/>
      <c r="D1145" s="140">
        <v>30</v>
      </c>
      <c r="E1145" s="110">
        <f t="shared" si="19"/>
        <v>15183.009999999987</v>
      </c>
      <c r="F1145" s="114" t="s">
        <v>130</v>
      </c>
      <c r="G1145" s="108" t="s">
        <v>567</v>
      </c>
      <c r="H1145" s="114"/>
      <c r="I1145" s="118"/>
    </row>
    <row r="1146" spans="1:9" x14ac:dyDescent="0.25">
      <c r="A1146" s="116">
        <v>41811</v>
      </c>
      <c r="B1146" s="118"/>
      <c r="C1146" s="118"/>
      <c r="D1146" s="140">
        <v>33.700000000000003</v>
      </c>
      <c r="E1146" s="110">
        <f t="shared" si="19"/>
        <v>15216.709999999988</v>
      </c>
      <c r="F1146" s="114" t="s">
        <v>130</v>
      </c>
      <c r="G1146" s="108" t="s">
        <v>644</v>
      </c>
      <c r="H1146" s="114"/>
      <c r="I1146" s="118"/>
    </row>
    <row r="1147" spans="1:9" x14ac:dyDescent="0.25">
      <c r="A1147" s="116">
        <v>41813</v>
      </c>
      <c r="B1147" s="118"/>
      <c r="C1147" s="118"/>
      <c r="D1147" s="140">
        <v>10</v>
      </c>
      <c r="E1147" s="110">
        <f t="shared" si="19"/>
        <v>15226.709999999988</v>
      </c>
      <c r="F1147" s="114" t="s">
        <v>130</v>
      </c>
      <c r="G1147" s="108" t="s">
        <v>455</v>
      </c>
      <c r="H1147" s="114"/>
      <c r="I1147" s="118"/>
    </row>
    <row r="1148" spans="1:9" x14ac:dyDescent="0.25">
      <c r="A1148" s="116">
        <v>41816</v>
      </c>
      <c r="B1148" s="118"/>
      <c r="C1148" s="118"/>
      <c r="D1148" s="139">
        <v>-11.4</v>
      </c>
      <c r="E1148" s="110">
        <f t="shared" si="19"/>
        <v>15215.309999999989</v>
      </c>
      <c r="F1148" s="114" t="s">
        <v>129</v>
      </c>
      <c r="G1148" s="108" t="s">
        <v>342</v>
      </c>
      <c r="H1148" s="114"/>
      <c r="I1148" s="118"/>
    </row>
    <row r="1149" spans="1:9" x14ac:dyDescent="0.25">
      <c r="A1149" s="116">
        <v>41820</v>
      </c>
      <c r="B1149" s="118"/>
      <c r="C1149" s="118"/>
      <c r="D1149" s="140">
        <v>10</v>
      </c>
      <c r="E1149" s="110">
        <f t="shared" si="19"/>
        <v>15225.309999999989</v>
      </c>
      <c r="F1149" s="114" t="s">
        <v>130</v>
      </c>
      <c r="G1149" s="108" t="s">
        <v>315</v>
      </c>
      <c r="H1149" s="114"/>
      <c r="I1149" s="118"/>
    </row>
    <row r="1150" spans="1:9" x14ac:dyDescent="0.25">
      <c r="A1150" s="116">
        <v>41821</v>
      </c>
      <c r="B1150" s="118"/>
      <c r="C1150" s="118"/>
      <c r="D1150" s="140">
        <v>10</v>
      </c>
      <c r="E1150" s="110">
        <f t="shared" si="19"/>
        <v>15235.309999999989</v>
      </c>
      <c r="F1150" s="114" t="s">
        <v>130</v>
      </c>
      <c r="G1150" s="108" t="s">
        <v>325</v>
      </c>
      <c r="H1150" s="114"/>
      <c r="I1150" s="118"/>
    </row>
    <row r="1151" spans="1:9" x14ac:dyDescent="0.25">
      <c r="A1151" s="116">
        <v>41834</v>
      </c>
      <c r="B1151" s="118"/>
      <c r="C1151" s="118"/>
      <c r="D1151" s="140">
        <v>1500</v>
      </c>
      <c r="E1151" s="110">
        <f t="shared" si="19"/>
        <v>16735.30999999999</v>
      </c>
      <c r="F1151" s="114" t="s">
        <v>130</v>
      </c>
      <c r="G1151" s="108" t="s">
        <v>311</v>
      </c>
      <c r="H1151" s="114"/>
      <c r="I1151" s="118"/>
    </row>
    <row r="1152" spans="1:9" x14ac:dyDescent="0.25">
      <c r="A1152" s="116">
        <v>41841</v>
      </c>
      <c r="B1152" s="118"/>
      <c r="C1152" s="118"/>
      <c r="D1152" s="140">
        <v>10</v>
      </c>
      <c r="E1152" s="110">
        <f t="shared" si="19"/>
        <v>16745.30999999999</v>
      </c>
      <c r="F1152" s="114" t="s">
        <v>130</v>
      </c>
      <c r="G1152" s="108" t="s">
        <v>455</v>
      </c>
      <c r="H1152" s="114"/>
      <c r="I1152" s="118"/>
    </row>
    <row r="1153" spans="1:9" x14ac:dyDescent="0.25">
      <c r="A1153" s="116">
        <v>41848</v>
      </c>
      <c r="B1153" s="118"/>
      <c r="C1153" s="118"/>
      <c r="D1153" s="139">
        <v>-11.4</v>
      </c>
      <c r="E1153" s="110">
        <f t="shared" si="19"/>
        <v>16733.909999999989</v>
      </c>
      <c r="F1153" s="114" t="s">
        <v>129</v>
      </c>
      <c r="G1153" s="108" t="s">
        <v>342</v>
      </c>
      <c r="H1153" s="114"/>
      <c r="I1153" s="118"/>
    </row>
    <row r="1154" spans="1:9" x14ac:dyDescent="0.25">
      <c r="A1154" s="116">
        <v>41851</v>
      </c>
      <c r="B1154" s="118"/>
      <c r="C1154" s="118"/>
      <c r="D1154" s="140">
        <v>10</v>
      </c>
      <c r="E1154" s="110">
        <f t="shared" si="19"/>
        <v>16743.909999999989</v>
      </c>
      <c r="F1154" s="114" t="s">
        <v>130</v>
      </c>
      <c r="G1154" s="108" t="s">
        <v>315</v>
      </c>
      <c r="H1154" s="114"/>
      <c r="I1154" s="118"/>
    </row>
    <row r="1155" spans="1:9" x14ac:dyDescent="0.25">
      <c r="A1155" s="116">
        <v>41852</v>
      </c>
      <c r="B1155" s="118"/>
      <c r="C1155" s="118"/>
      <c r="D1155" s="140">
        <v>10</v>
      </c>
      <c r="E1155" s="110">
        <f t="shared" si="19"/>
        <v>16753.909999999989</v>
      </c>
      <c r="F1155" s="114" t="s">
        <v>130</v>
      </c>
      <c r="G1155" s="108" t="s">
        <v>325</v>
      </c>
      <c r="H1155" s="114"/>
      <c r="I1155" s="118"/>
    </row>
    <row r="1156" spans="1:9" x14ac:dyDescent="0.25">
      <c r="A1156" s="116">
        <v>41863</v>
      </c>
      <c r="B1156" s="118"/>
      <c r="C1156" s="118"/>
      <c r="D1156" s="140">
        <v>7063</v>
      </c>
      <c r="E1156" s="110">
        <f t="shared" si="19"/>
        <v>23816.909999999989</v>
      </c>
      <c r="F1156" s="114" t="s">
        <v>130</v>
      </c>
      <c r="G1156" s="108" t="s">
        <v>530</v>
      </c>
      <c r="H1156" s="114"/>
      <c r="I1156" s="118"/>
    </row>
    <row r="1157" spans="1:9" x14ac:dyDescent="0.25">
      <c r="A1157" s="116">
        <v>41864</v>
      </c>
      <c r="B1157" s="118"/>
      <c r="C1157" s="118"/>
      <c r="D1157" s="140">
        <v>2529</v>
      </c>
      <c r="E1157" s="110">
        <f t="shared" si="19"/>
        <v>26345.909999999989</v>
      </c>
      <c r="F1157" s="114" t="s">
        <v>130</v>
      </c>
      <c r="G1157" s="108" t="s">
        <v>530</v>
      </c>
      <c r="H1157" s="114"/>
      <c r="I1157" s="118"/>
    </row>
    <row r="1158" spans="1:9" x14ac:dyDescent="0.25">
      <c r="A1158" s="116">
        <v>41864</v>
      </c>
      <c r="B1158" s="118"/>
      <c r="C1158" s="118"/>
      <c r="D1158" s="139">
        <v>-10563.38</v>
      </c>
      <c r="E1158" s="110">
        <f t="shared" si="19"/>
        <v>15782.52999999999</v>
      </c>
      <c r="F1158" s="114" t="s">
        <v>134</v>
      </c>
      <c r="G1158" s="108" t="s">
        <v>372</v>
      </c>
      <c r="H1158" s="114"/>
      <c r="I1158" s="118"/>
    </row>
    <row r="1159" spans="1:9" x14ac:dyDescent="0.25">
      <c r="A1159" s="116">
        <v>41864</v>
      </c>
      <c r="B1159" s="118"/>
      <c r="C1159" s="118"/>
      <c r="D1159" s="139">
        <v>-16.600000000000001</v>
      </c>
      <c r="E1159" s="110">
        <f t="shared" si="19"/>
        <v>15765.929999999989</v>
      </c>
      <c r="F1159" s="114" t="s">
        <v>134</v>
      </c>
      <c r="G1159" s="108" t="s">
        <v>372</v>
      </c>
      <c r="H1159" s="114"/>
      <c r="I1159" s="118"/>
    </row>
    <row r="1160" spans="1:9" x14ac:dyDescent="0.25">
      <c r="A1160" s="116">
        <v>41872</v>
      </c>
      <c r="B1160" s="118"/>
      <c r="C1160" s="118"/>
      <c r="D1160" s="140">
        <v>10</v>
      </c>
      <c r="E1160" s="110">
        <f t="shared" si="19"/>
        <v>15775.929999999989</v>
      </c>
      <c r="F1160" s="114" t="s">
        <v>130</v>
      </c>
      <c r="G1160" s="108" t="s">
        <v>455</v>
      </c>
      <c r="H1160" s="114"/>
      <c r="I1160" s="118"/>
    </row>
    <row r="1161" spans="1:9" x14ac:dyDescent="0.25">
      <c r="A1161" s="116">
        <v>41876</v>
      </c>
      <c r="B1161" s="118"/>
      <c r="C1161" s="118"/>
      <c r="D1161" s="140">
        <v>50</v>
      </c>
      <c r="E1161" s="110">
        <f t="shared" si="19"/>
        <v>15825.929999999989</v>
      </c>
      <c r="F1161" s="114" t="s">
        <v>130</v>
      </c>
      <c r="G1161" s="108" t="s">
        <v>646</v>
      </c>
      <c r="H1161" s="114"/>
      <c r="I1161" s="118"/>
    </row>
    <row r="1162" spans="1:9" x14ac:dyDescent="0.25">
      <c r="A1162" s="116">
        <v>41876</v>
      </c>
      <c r="B1162" s="118"/>
      <c r="C1162" s="118"/>
      <c r="D1162" s="140">
        <v>25</v>
      </c>
      <c r="E1162" s="110">
        <f t="shared" si="19"/>
        <v>15850.929999999989</v>
      </c>
      <c r="F1162" s="114" t="s">
        <v>130</v>
      </c>
      <c r="G1162" s="108" t="s">
        <v>568</v>
      </c>
      <c r="H1162" s="114"/>
      <c r="I1162" s="118"/>
    </row>
    <row r="1163" spans="1:9" x14ac:dyDescent="0.25">
      <c r="A1163" s="116">
        <v>41877</v>
      </c>
      <c r="B1163" s="118"/>
      <c r="C1163" s="118"/>
      <c r="D1163" s="139">
        <v>-11.4</v>
      </c>
      <c r="E1163" s="110">
        <f t="shared" si="19"/>
        <v>15839.52999999999</v>
      </c>
      <c r="F1163" s="114" t="s">
        <v>129</v>
      </c>
      <c r="G1163" s="108" t="s">
        <v>342</v>
      </c>
      <c r="H1163" s="114"/>
      <c r="I1163" s="118"/>
    </row>
    <row r="1164" spans="1:9" x14ac:dyDescent="0.25">
      <c r="A1164" s="116">
        <v>41878</v>
      </c>
      <c r="B1164" s="118"/>
      <c r="C1164" s="118"/>
      <c r="D1164" s="140">
        <v>10</v>
      </c>
      <c r="E1164" s="110">
        <f t="shared" si="19"/>
        <v>15849.52999999999</v>
      </c>
      <c r="F1164" s="114" t="s">
        <v>130</v>
      </c>
      <c r="G1164" s="108" t="s">
        <v>647</v>
      </c>
      <c r="H1164" s="114"/>
      <c r="I1164" s="118"/>
    </row>
    <row r="1165" spans="1:9" x14ac:dyDescent="0.25">
      <c r="A1165" s="116">
        <v>41883</v>
      </c>
      <c r="B1165" s="118"/>
      <c r="C1165" s="118"/>
      <c r="D1165" s="140">
        <v>10</v>
      </c>
      <c r="E1165" s="110">
        <f t="shared" ref="E1165:E1228" si="20">E1164+D1165</f>
        <v>15859.52999999999</v>
      </c>
      <c r="F1165" s="114" t="s">
        <v>130</v>
      </c>
      <c r="G1165" s="108" t="s">
        <v>315</v>
      </c>
      <c r="H1165" s="114"/>
      <c r="I1165" s="118"/>
    </row>
    <row r="1166" spans="1:9" x14ac:dyDescent="0.25">
      <c r="A1166" s="116">
        <v>41883</v>
      </c>
      <c r="B1166" s="118"/>
      <c r="C1166" s="118"/>
      <c r="D1166" s="140">
        <v>10</v>
      </c>
      <c r="E1166" s="110">
        <f t="shared" si="20"/>
        <v>15869.52999999999</v>
      </c>
      <c r="F1166" s="114" t="s">
        <v>130</v>
      </c>
      <c r="G1166" s="108" t="s">
        <v>325</v>
      </c>
      <c r="H1166" s="114"/>
      <c r="I1166" s="118"/>
    </row>
    <row r="1167" spans="1:9" x14ac:dyDescent="0.25">
      <c r="A1167" s="116">
        <v>41883</v>
      </c>
      <c r="B1167" s="118"/>
      <c r="C1167" s="118"/>
      <c r="D1167" s="140">
        <v>15</v>
      </c>
      <c r="E1167" s="110">
        <f t="shared" si="20"/>
        <v>15884.52999999999</v>
      </c>
      <c r="F1167" s="114" t="s">
        <v>130</v>
      </c>
      <c r="G1167" s="108" t="s">
        <v>362</v>
      </c>
      <c r="H1167" s="114"/>
      <c r="I1167" s="118"/>
    </row>
    <row r="1168" spans="1:9" x14ac:dyDescent="0.25">
      <c r="A1168" s="116">
        <v>41887</v>
      </c>
      <c r="B1168" s="118"/>
      <c r="C1168" s="118"/>
      <c r="D1168" s="140">
        <v>61.92</v>
      </c>
      <c r="E1168" s="110">
        <f t="shared" si="20"/>
        <v>15946.44999999999</v>
      </c>
      <c r="F1168" s="114" t="s">
        <v>130</v>
      </c>
      <c r="G1168" s="108" t="s">
        <v>563</v>
      </c>
      <c r="H1168" s="114"/>
      <c r="I1168" s="118"/>
    </row>
    <row r="1169" spans="1:9" x14ac:dyDescent="0.25">
      <c r="A1169" s="116">
        <v>41898</v>
      </c>
      <c r="B1169" s="118"/>
      <c r="C1169" s="118"/>
      <c r="D1169" s="140">
        <v>30</v>
      </c>
      <c r="E1169" s="110">
        <f t="shared" si="20"/>
        <v>15976.44999999999</v>
      </c>
      <c r="F1169" s="114" t="s">
        <v>130</v>
      </c>
      <c r="G1169" s="108" t="s">
        <v>570</v>
      </c>
      <c r="H1169" s="114"/>
      <c r="I1169" s="118"/>
    </row>
    <row r="1170" spans="1:9" x14ac:dyDescent="0.25">
      <c r="A1170" s="116">
        <v>41904</v>
      </c>
      <c r="B1170" s="118"/>
      <c r="C1170" s="118"/>
      <c r="D1170" s="140">
        <v>10</v>
      </c>
      <c r="E1170" s="110">
        <f t="shared" si="20"/>
        <v>15986.44999999999</v>
      </c>
      <c r="F1170" s="114" t="s">
        <v>130</v>
      </c>
      <c r="G1170" s="108" t="s">
        <v>455</v>
      </c>
      <c r="H1170" s="114"/>
      <c r="I1170" s="118"/>
    </row>
    <row r="1171" spans="1:9" x14ac:dyDescent="0.25">
      <c r="A1171" s="116">
        <v>41905</v>
      </c>
      <c r="B1171" s="118"/>
      <c r="C1171" s="118"/>
      <c r="D1171" s="139">
        <v>-11.4</v>
      </c>
      <c r="E1171" s="110">
        <f t="shared" si="20"/>
        <v>15975.04999999999</v>
      </c>
      <c r="F1171" s="114" t="s">
        <v>129</v>
      </c>
      <c r="G1171" s="108" t="s">
        <v>342</v>
      </c>
      <c r="H1171" s="114"/>
      <c r="I1171" s="118"/>
    </row>
    <row r="1172" spans="1:9" x14ac:dyDescent="0.25">
      <c r="A1172" s="116">
        <v>41911</v>
      </c>
      <c r="B1172" s="118"/>
      <c r="C1172" s="118"/>
      <c r="D1172" s="140">
        <v>15</v>
      </c>
      <c r="E1172" s="110">
        <f t="shared" si="20"/>
        <v>15990.04999999999</v>
      </c>
      <c r="F1172" s="114" t="s">
        <v>130</v>
      </c>
      <c r="G1172" s="108" t="s">
        <v>362</v>
      </c>
      <c r="H1172" s="114"/>
      <c r="I1172" s="118"/>
    </row>
    <row r="1173" spans="1:9" x14ac:dyDescent="0.25">
      <c r="A1173" s="116">
        <v>41912</v>
      </c>
      <c r="B1173" s="118"/>
      <c r="C1173" s="118"/>
      <c r="D1173" s="140">
        <v>10</v>
      </c>
      <c r="E1173" s="110">
        <f t="shared" si="20"/>
        <v>16000.04999999999</v>
      </c>
      <c r="F1173" s="114" t="s">
        <v>130</v>
      </c>
      <c r="G1173" s="108" t="s">
        <v>315</v>
      </c>
      <c r="H1173" s="114"/>
      <c r="I1173" s="118"/>
    </row>
    <row r="1174" spans="1:9" x14ac:dyDescent="0.25">
      <c r="A1174" s="116">
        <v>41913</v>
      </c>
      <c r="B1174" s="118"/>
      <c r="C1174" s="118"/>
      <c r="D1174" s="140">
        <v>10</v>
      </c>
      <c r="E1174" s="110">
        <f t="shared" si="20"/>
        <v>16010.04999999999</v>
      </c>
      <c r="F1174" s="114" t="s">
        <v>130</v>
      </c>
      <c r="G1174" s="108" t="s">
        <v>325</v>
      </c>
      <c r="H1174" s="114"/>
      <c r="I1174" s="118"/>
    </row>
    <row r="1175" spans="1:9" x14ac:dyDescent="0.25">
      <c r="A1175" s="116">
        <v>41915</v>
      </c>
      <c r="B1175" s="118"/>
      <c r="C1175" s="118"/>
      <c r="D1175" s="140">
        <v>500</v>
      </c>
      <c r="E1175" s="110">
        <f t="shared" si="20"/>
        <v>16510.049999999988</v>
      </c>
      <c r="F1175" s="114" t="s">
        <v>130</v>
      </c>
      <c r="G1175" s="108" t="s">
        <v>600</v>
      </c>
      <c r="H1175" s="114"/>
      <c r="I1175" s="118"/>
    </row>
    <row r="1176" spans="1:9" x14ac:dyDescent="0.25">
      <c r="A1176" s="116">
        <v>41915</v>
      </c>
      <c r="B1176" s="118"/>
      <c r="C1176" s="118"/>
      <c r="D1176" s="139">
        <v>-67.64</v>
      </c>
      <c r="E1176" s="110">
        <f t="shared" si="20"/>
        <v>16442.409999999989</v>
      </c>
      <c r="F1176" s="114" t="s">
        <v>129</v>
      </c>
      <c r="G1176" s="108" t="s">
        <v>648</v>
      </c>
      <c r="H1176" s="114"/>
      <c r="I1176" s="118"/>
    </row>
    <row r="1177" spans="1:9" x14ac:dyDescent="0.25">
      <c r="A1177" s="116">
        <v>41927</v>
      </c>
      <c r="B1177" s="118"/>
      <c r="C1177" s="118"/>
      <c r="D1177" s="140">
        <v>100</v>
      </c>
      <c r="E1177" s="110">
        <f t="shared" si="20"/>
        <v>16542.409999999989</v>
      </c>
      <c r="F1177" s="114" t="s">
        <v>130</v>
      </c>
      <c r="G1177" s="108" t="s">
        <v>649</v>
      </c>
      <c r="H1177" s="114"/>
      <c r="I1177" s="118"/>
    </row>
    <row r="1178" spans="1:9" x14ac:dyDescent="0.25">
      <c r="A1178" s="116">
        <v>41933</v>
      </c>
      <c r="B1178" s="118"/>
      <c r="C1178" s="118"/>
      <c r="D1178" s="140">
        <v>10</v>
      </c>
      <c r="E1178" s="110">
        <f t="shared" si="20"/>
        <v>16552.409999999989</v>
      </c>
      <c r="F1178" s="114" t="s">
        <v>130</v>
      </c>
      <c r="G1178" s="108" t="s">
        <v>455</v>
      </c>
      <c r="H1178" s="114"/>
      <c r="I1178" s="118"/>
    </row>
    <row r="1179" spans="1:9" x14ac:dyDescent="0.25">
      <c r="A1179" s="116">
        <v>41939</v>
      </c>
      <c r="B1179" s="118"/>
      <c r="C1179" s="118"/>
      <c r="D1179" s="140">
        <v>365</v>
      </c>
      <c r="E1179" s="110">
        <f t="shared" si="20"/>
        <v>16917.409999999989</v>
      </c>
      <c r="F1179" s="114" t="s">
        <v>130</v>
      </c>
      <c r="G1179" s="108" t="s">
        <v>628</v>
      </c>
      <c r="H1179" s="114"/>
      <c r="I1179" s="118"/>
    </row>
    <row r="1180" spans="1:9" x14ac:dyDescent="0.25">
      <c r="A1180" s="116">
        <v>41939</v>
      </c>
      <c r="B1180" s="118"/>
      <c r="C1180" s="118"/>
      <c r="D1180" s="139">
        <v>-11.4</v>
      </c>
      <c r="E1180" s="110">
        <f t="shared" si="20"/>
        <v>16906.009999999987</v>
      </c>
      <c r="F1180" s="114" t="s">
        <v>129</v>
      </c>
      <c r="G1180" s="108" t="s">
        <v>342</v>
      </c>
      <c r="H1180" s="114"/>
      <c r="I1180" s="118"/>
    </row>
    <row r="1181" spans="1:9" x14ac:dyDescent="0.25">
      <c r="A1181" s="116">
        <v>41943</v>
      </c>
      <c r="B1181" s="118"/>
      <c r="C1181" s="118"/>
      <c r="D1181" s="140">
        <v>10</v>
      </c>
      <c r="E1181" s="110">
        <f t="shared" si="20"/>
        <v>16916.009999999987</v>
      </c>
      <c r="F1181" s="114" t="s">
        <v>130</v>
      </c>
      <c r="G1181" s="108" t="s">
        <v>315</v>
      </c>
      <c r="H1181" s="114"/>
      <c r="I1181" s="118"/>
    </row>
    <row r="1182" spans="1:9" x14ac:dyDescent="0.25">
      <c r="A1182" s="116">
        <v>41946</v>
      </c>
      <c r="B1182" s="118"/>
      <c r="C1182" s="118"/>
      <c r="D1182" s="140">
        <v>10</v>
      </c>
      <c r="E1182" s="110">
        <f t="shared" si="20"/>
        <v>16926.009999999987</v>
      </c>
      <c r="F1182" s="114" t="s">
        <v>130</v>
      </c>
      <c r="G1182" s="108" t="s">
        <v>325</v>
      </c>
      <c r="H1182" s="114"/>
      <c r="I1182" s="118"/>
    </row>
    <row r="1183" spans="1:9" x14ac:dyDescent="0.25">
      <c r="A1183" s="116">
        <v>41954</v>
      </c>
      <c r="B1183" s="118"/>
      <c r="C1183" s="118"/>
      <c r="D1183" s="139">
        <v>-46.59</v>
      </c>
      <c r="E1183" s="110">
        <f t="shared" si="20"/>
        <v>16879.419999999987</v>
      </c>
      <c r="F1183" s="114" t="s">
        <v>134</v>
      </c>
      <c r="G1183" s="108" t="s">
        <v>650</v>
      </c>
      <c r="H1183" s="114"/>
      <c r="I1183" s="118"/>
    </row>
    <row r="1184" spans="1:9" x14ac:dyDescent="0.25">
      <c r="A1184" s="116">
        <v>41960</v>
      </c>
      <c r="B1184" s="118"/>
      <c r="C1184" s="118"/>
      <c r="D1184" s="140">
        <v>200</v>
      </c>
      <c r="E1184" s="110">
        <f t="shared" si="20"/>
        <v>17079.419999999987</v>
      </c>
      <c r="F1184" s="114" t="s">
        <v>130</v>
      </c>
      <c r="G1184" s="108" t="s">
        <v>506</v>
      </c>
      <c r="H1184" s="114"/>
      <c r="I1184" s="118"/>
    </row>
    <row r="1185" spans="1:9" x14ac:dyDescent="0.25">
      <c r="A1185" s="116">
        <v>41960</v>
      </c>
      <c r="B1185" s="118"/>
      <c r="C1185" s="118"/>
      <c r="D1185" s="139">
        <v>-59.9</v>
      </c>
      <c r="E1185" s="110">
        <f t="shared" si="20"/>
        <v>17019.519999999986</v>
      </c>
      <c r="F1185" s="114" t="s">
        <v>129</v>
      </c>
      <c r="G1185" s="108" t="s">
        <v>618</v>
      </c>
      <c r="H1185" s="114"/>
      <c r="I1185" s="118"/>
    </row>
    <row r="1186" spans="1:9" x14ac:dyDescent="0.25">
      <c r="A1186" s="116">
        <v>41960</v>
      </c>
      <c r="B1186" s="118"/>
      <c r="C1186" s="118"/>
      <c r="D1186" s="140">
        <v>120</v>
      </c>
      <c r="E1186" s="110">
        <f t="shared" si="20"/>
        <v>17139.519999999986</v>
      </c>
      <c r="F1186" s="114" t="s">
        <v>130</v>
      </c>
      <c r="G1186" s="108" t="s">
        <v>651</v>
      </c>
      <c r="H1186" s="114"/>
      <c r="I1186" s="118"/>
    </row>
    <row r="1187" spans="1:9" x14ac:dyDescent="0.25">
      <c r="A1187" s="116">
        <v>41964</v>
      </c>
      <c r="B1187" s="118"/>
      <c r="C1187" s="118"/>
      <c r="D1187" s="140">
        <v>10</v>
      </c>
      <c r="E1187" s="110">
        <f t="shared" si="20"/>
        <v>17149.519999999986</v>
      </c>
      <c r="F1187" s="114" t="s">
        <v>130</v>
      </c>
      <c r="G1187" s="108" t="s">
        <v>455</v>
      </c>
      <c r="H1187" s="114"/>
      <c r="I1187" s="118"/>
    </row>
    <row r="1188" spans="1:9" x14ac:dyDescent="0.25">
      <c r="A1188" s="116">
        <v>41971</v>
      </c>
      <c r="B1188" s="118"/>
      <c r="C1188" s="118"/>
      <c r="D1188" s="139">
        <v>-11.4</v>
      </c>
      <c r="E1188" s="110">
        <f t="shared" si="20"/>
        <v>17138.119999999984</v>
      </c>
      <c r="F1188" s="114" t="s">
        <v>129</v>
      </c>
      <c r="G1188" s="108" t="s">
        <v>342</v>
      </c>
      <c r="H1188" s="114"/>
      <c r="I1188" s="118"/>
    </row>
    <row r="1189" spans="1:9" x14ac:dyDescent="0.25">
      <c r="A1189" s="116">
        <v>41974</v>
      </c>
      <c r="B1189" s="118"/>
      <c r="C1189" s="118"/>
      <c r="D1189" s="140">
        <v>10</v>
      </c>
      <c r="E1189" s="110">
        <f t="shared" si="20"/>
        <v>17148.119999999984</v>
      </c>
      <c r="F1189" s="114" t="s">
        <v>130</v>
      </c>
      <c r="G1189" s="108" t="s">
        <v>315</v>
      </c>
      <c r="H1189" s="114"/>
      <c r="I1189" s="118"/>
    </row>
    <row r="1190" spans="1:9" x14ac:dyDescent="0.25">
      <c r="A1190" s="116">
        <v>41974</v>
      </c>
      <c r="B1190" s="118"/>
      <c r="C1190" s="118"/>
      <c r="D1190" s="140">
        <v>10</v>
      </c>
      <c r="E1190" s="110">
        <f t="shared" si="20"/>
        <v>17158.119999999984</v>
      </c>
      <c r="F1190" s="114" t="s">
        <v>130</v>
      </c>
      <c r="G1190" s="108" t="s">
        <v>325</v>
      </c>
      <c r="H1190" s="114"/>
      <c r="I1190" s="118"/>
    </row>
    <row r="1191" spans="1:9" x14ac:dyDescent="0.25">
      <c r="A1191" s="116">
        <v>41975</v>
      </c>
      <c r="B1191" s="118"/>
      <c r="C1191" s="118"/>
      <c r="D1191" s="140">
        <v>15</v>
      </c>
      <c r="E1191" s="110">
        <f t="shared" si="20"/>
        <v>17173.119999999984</v>
      </c>
      <c r="F1191" s="114" t="s">
        <v>653</v>
      </c>
      <c r="G1191" s="108" t="s">
        <v>362</v>
      </c>
      <c r="H1191" s="114"/>
      <c r="I1191" s="118"/>
    </row>
    <row r="1192" spans="1:9" x14ac:dyDescent="0.25">
      <c r="A1192" s="116">
        <v>41976</v>
      </c>
      <c r="B1192" s="118"/>
      <c r="C1192" s="118"/>
      <c r="D1192" s="140">
        <v>100</v>
      </c>
      <c r="E1192" s="110">
        <f t="shared" si="20"/>
        <v>17273.119999999984</v>
      </c>
      <c r="F1192" s="114" t="s">
        <v>130</v>
      </c>
      <c r="G1192" s="108" t="s">
        <v>376</v>
      </c>
      <c r="H1192" s="114"/>
      <c r="I1192" s="118"/>
    </row>
    <row r="1193" spans="1:9" x14ac:dyDescent="0.25">
      <c r="A1193" s="116">
        <v>41979</v>
      </c>
      <c r="B1193" s="118"/>
      <c r="C1193" s="118"/>
      <c r="D1193" s="140">
        <v>500</v>
      </c>
      <c r="E1193" s="110">
        <f t="shared" si="20"/>
        <v>17773.119999999984</v>
      </c>
      <c r="F1193" s="114" t="s">
        <v>130</v>
      </c>
      <c r="G1193" s="108" t="s">
        <v>654</v>
      </c>
      <c r="H1193" s="114"/>
      <c r="I1193" s="118"/>
    </row>
    <row r="1194" spans="1:9" x14ac:dyDescent="0.25">
      <c r="A1194" s="116">
        <v>41924</v>
      </c>
      <c r="B1194" s="118"/>
      <c r="C1194" s="118"/>
      <c r="D1194" s="139">
        <v>-366.24</v>
      </c>
      <c r="E1194" s="110">
        <f t="shared" si="20"/>
        <v>17406.879999999983</v>
      </c>
      <c r="F1194" s="114" t="s">
        <v>134</v>
      </c>
      <c r="G1194" s="108" t="s">
        <v>490</v>
      </c>
      <c r="H1194" s="114"/>
      <c r="I1194" s="118"/>
    </row>
    <row r="1195" spans="1:9" x14ac:dyDescent="0.25">
      <c r="A1195" s="116" t="s">
        <v>704</v>
      </c>
      <c r="B1195" s="118"/>
      <c r="C1195" s="118"/>
      <c r="D1195" s="140">
        <v>30</v>
      </c>
      <c r="E1195" s="110">
        <f t="shared" si="20"/>
        <v>17436.879999999983</v>
      </c>
      <c r="F1195" s="114" t="s">
        <v>130</v>
      </c>
      <c r="G1195" s="108" t="s">
        <v>655</v>
      </c>
      <c r="H1195" s="114"/>
      <c r="I1195" s="118"/>
    </row>
    <row r="1196" spans="1:9" x14ac:dyDescent="0.25">
      <c r="A1196" s="116" t="s">
        <v>705</v>
      </c>
      <c r="B1196" s="118"/>
      <c r="C1196" s="118"/>
      <c r="D1196" s="139">
        <v>-370.63</v>
      </c>
      <c r="E1196" s="110">
        <f t="shared" si="20"/>
        <v>17066.249999999982</v>
      </c>
      <c r="F1196" s="114" t="s">
        <v>134</v>
      </c>
      <c r="G1196" s="108" t="s">
        <v>656</v>
      </c>
      <c r="H1196" s="114"/>
      <c r="I1196" s="118"/>
    </row>
    <row r="1197" spans="1:9" x14ac:dyDescent="0.25">
      <c r="A1197" s="116" t="s">
        <v>706</v>
      </c>
      <c r="B1197" s="118"/>
      <c r="C1197" s="118"/>
      <c r="D1197" s="139">
        <v>-4611.2700000000004</v>
      </c>
      <c r="E1197" s="110">
        <f t="shared" si="20"/>
        <v>12454.979999999981</v>
      </c>
      <c r="F1197" s="114" t="s">
        <v>134</v>
      </c>
      <c r="G1197" s="108" t="s">
        <v>657</v>
      </c>
      <c r="H1197" s="114"/>
      <c r="I1197" s="118"/>
    </row>
    <row r="1198" spans="1:9" x14ac:dyDescent="0.25">
      <c r="A1198" s="116" t="s">
        <v>706</v>
      </c>
      <c r="B1198" s="118"/>
      <c r="C1198" s="118"/>
      <c r="D1198" s="139">
        <v>-15.5</v>
      </c>
      <c r="E1198" s="110">
        <f t="shared" si="20"/>
        <v>12439.479999999981</v>
      </c>
      <c r="F1198" s="114" t="s">
        <v>129</v>
      </c>
      <c r="G1198" s="108" t="s">
        <v>18</v>
      </c>
      <c r="H1198" s="114"/>
      <c r="I1198" s="118"/>
    </row>
    <row r="1199" spans="1:9" x14ac:dyDescent="0.25">
      <c r="A1199" s="116" t="s">
        <v>706</v>
      </c>
      <c r="B1199" s="118"/>
      <c r="C1199" s="118"/>
      <c r="D1199" s="139">
        <v>-11.4</v>
      </c>
      <c r="E1199" s="110">
        <f t="shared" si="20"/>
        <v>12428.079999999982</v>
      </c>
      <c r="F1199" s="114" t="s">
        <v>129</v>
      </c>
      <c r="G1199" s="108" t="s">
        <v>342</v>
      </c>
      <c r="H1199" s="114"/>
      <c r="I1199" s="118"/>
    </row>
    <row r="1200" spans="1:9" x14ac:dyDescent="0.25">
      <c r="A1200" s="116" t="s">
        <v>706</v>
      </c>
      <c r="B1200" s="118"/>
      <c r="C1200" s="118"/>
      <c r="D1200" s="140">
        <v>10</v>
      </c>
      <c r="E1200" s="110">
        <f t="shared" si="20"/>
        <v>12438.079999999982</v>
      </c>
      <c r="F1200" s="114" t="s">
        <v>130</v>
      </c>
      <c r="G1200" s="108" t="s">
        <v>455</v>
      </c>
      <c r="H1200" s="114"/>
      <c r="I1200" s="118"/>
    </row>
    <row r="1201" spans="1:9" x14ac:dyDescent="0.25">
      <c r="A1201" s="116" t="s">
        <v>707</v>
      </c>
      <c r="B1201" s="118"/>
      <c r="C1201" s="118"/>
      <c r="D1201" s="139">
        <v>-370.89</v>
      </c>
      <c r="E1201" s="110">
        <f t="shared" si="20"/>
        <v>12067.189999999982</v>
      </c>
      <c r="F1201" s="114" t="s">
        <v>134</v>
      </c>
      <c r="G1201" s="108" t="s">
        <v>490</v>
      </c>
      <c r="H1201" s="114"/>
      <c r="I1201" s="118"/>
    </row>
    <row r="1202" spans="1:9" x14ac:dyDescent="0.25">
      <c r="A1202" s="116" t="s">
        <v>708</v>
      </c>
      <c r="B1202" s="118"/>
      <c r="C1202" s="118"/>
      <c r="D1202" s="139">
        <v>-370.89</v>
      </c>
      <c r="E1202" s="110">
        <f t="shared" si="20"/>
        <v>11696.299999999983</v>
      </c>
      <c r="F1202" s="114" t="s">
        <v>134</v>
      </c>
      <c r="G1202" s="108" t="s">
        <v>490</v>
      </c>
      <c r="H1202" s="114"/>
      <c r="I1202" s="118"/>
    </row>
    <row r="1203" spans="1:9" x14ac:dyDescent="0.25">
      <c r="A1203" s="116" t="s">
        <v>709</v>
      </c>
      <c r="B1203" s="118"/>
      <c r="C1203" s="118"/>
      <c r="D1203" s="140">
        <v>50</v>
      </c>
      <c r="E1203" s="110">
        <f t="shared" si="20"/>
        <v>11746.299999999983</v>
      </c>
      <c r="F1203" s="114" t="s">
        <v>130</v>
      </c>
      <c r="G1203" s="108" t="s">
        <v>659</v>
      </c>
      <c r="H1203" s="114"/>
      <c r="I1203" s="118"/>
    </row>
    <row r="1204" spans="1:9" x14ac:dyDescent="0.25">
      <c r="A1204" s="116" t="s">
        <v>660</v>
      </c>
      <c r="B1204" s="118"/>
      <c r="C1204" s="118"/>
      <c r="D1204" s="140">
        <v>210</v>
      </c>
      <c r="E1204" s="110">
        <f t="shared" si="20"/>
        <v>11956.299999999983</v>
      </c>
      <c r="F1204" s="114" t="s">
        <v>130</v>
      </c>
      <c r="G1204" s="108" t="s">
        <v>455</v>
      </c>
      <c r="H1204" s="114"/>
      <c r="I1204" s="118"/>
    </row>
    <row r="1205" spans="1:9" x14ac:dyDescent="0.25">
      <c r="A1205" s="116" t="s">
        <v>710</v>
      </c>
      <c r="B1205" s="118"/>
      <c r="C1205" s="118"/>
      <c r="D1205" s="140">
        <v>10</v>
      </c>
      <c r="E1205" s="110">
        <f t="shared" si="20"/>
        <v>11966.299999999983</v>
      </c>
      <c r="F1205" s="114" t="s">
        <v>130</v>
      </c>
      <c r="G1205" s="108" t="s">
        <v>315</v>
      </c>
      <c r="H1205" s="114"/>
      <c r="I1205" s="118"/>
    </row>
    <row r="1206" spans="1:9" x14ac:dyDescent="0.25">
      <c r="A1206" s="116"/>
      <c r="B1206" s="118"/>
      <c r="C1206" s="118"/>
      <c r="D1206" s="140"/>
      <c r="E1206" s="110"/>
      <c r="F1206" s="114"/>
      <c r="G1206" s="108"/>
      <c r="H1206" s="114"/>
      <c r="I1206" s="118"/>
    </row>
    <row r="1207" spans="1:9" x14ac:dyDescent="0.25">
      <c r="A1207" s="116">
        <v>42006</v>
      </c>
      <c r="B1207" s="118"/>
      <c r="C1207" s="118"/>
      <c r="D1207" s="139">
        <v>-6545.11</v>
      </c>
      <c r="E1207" s="110">
        <f>E1205+D1207</f>
        <v>5421.1899999999832</v>
      </c>
      <c r="F1207" s="114" t="s">
        <v>134</v>
      </c>
      <c r="G1207" s="108" t="s">
        <v>372</v>
      </c>
      <c r="H1207" s="114"/>
      <c r="I1207" s="118"/>
    </row>
    <row r="1208" spans="1:9" x14ac:dyDescent="0.25">
      <c r="A1208" s="116">
        <v>42006</v>
      </c>
      <c r="B1208" s="118"/>
      <c r="C1208" s="118"/>
      <c r="D1208" s="139">
        <v>-15.5</v>
      </c>
      <c r="E1208" s="110">
        <f t="shared" si="20"/>
        <v>5405.6899999999832</v>
      </c>
      <c r="F1208" s="114" t="s">
        <v>129</v>
      </c>
      <c r="G1208" s="108" t="s">
        <v>18</v>
      </c>
      <c r="H1208" s="114"/>
      <c r="I1208" s="118"/>
    </row>
    <row r="1209" spans="1:9" x14ac:dyDescent="0.25">
      <c r="A1209" s="116">
        <v>42006</v>
      </c>
      <c r="B1209" s="118"/>
      <c r="C1209" s="118"/>
      <c r="D1209" s="140">
        <v>10</v>
      </c>
      <c r="E1209" s="110">
        <f t="shared" si="20"/>
        <v>5415.6899999999832</v>
      </c>
      <c r="F1209" s="114" t="s">
        <v>130</v>
      </c>
      <c r="G1209" s="108" t="s">
        <v>661</v>
      </c>
      <c r="H1209" s="114"/>
      <c r="I1209" s="118"/>
    </row>
    <row r="1210" spans="1:9" x14ac:dyDescent="0.25">
      <c r="A1210" s="116">
        <v>42006</v>
      </c>
      <c r="B1210" s="118"/>
      <c r="C1210" s="118"/>
      <c r="D1210" s="140">
        <v>10</v>
      </c>
      <c r="E1210" s="110">
        <f t="shared" si="20"/>
        <v>5425.6899999999832</v>
      </c>
      <c r="F1210" s="114" t="s">
        <v>130</v>
      </c>
      <c r="G1210" s="108" t="s">
        <v>325</v>
      </c>
      <c r="H1210" s="114"/>
      <c r="I1210" s="118"/>
    </row>
    <row r="1211" spans="1:9" x14ac:dyDescent="0.25">
      <c r="A1211" s="116">
        <v>42016</v>
      </c>
      <c r="B1211" s="118"/>
      <c r="C1211" s="118"/>
      <c r="D1211" s="140">
        <v>515</v>
      </c>
      <c r="E1211" s="110">
        <f t="shared" si="20"/>
        <v>5940.6899999999832</v>
      </c>
      <c r="F1211" s="114" t="s">
        <v>130</v>
      </c>
      <c r="G1211" s="108" t="s">
        <v>663</v>
      </c>
      <c r="H1211" s="114"/>
      <c r="I1211" s="118"/>
    </row>
    <row r="1212" spans="1:9" x14ac:dyDescent="0.25">
      <c r="A1212" s="116">
        <v>42016</v>
      </c>
      <c r="B1212" s="118"/>
      <c r="C1212" s="118"/>
      <c r="D1212" s="140">
        <v>45</v>
      </c>
      <c r="E1212" s="110">
        <f t="shared" si="20"/>
        <v>5985.6899999999832</v>
      </c>
      <c r="F1212" s="114" t="s">
        <v>130</v>
      </c>
      <c r="G1212" s="108" t="s">
        <v>249</v>
      </c>
      <c r="H1212" s="114"/>
      <c r="I1212" s="118"/>
    </row>
    <row r="1213" spans="1:9" x14ac:dyDescent="0.25">
      <c r="A1213" s="116">
        <v>42017</v>
      </c>
      <c r="B1213" s="118"/>
      <c r="C1213" s="118"/>
      <c r="D1213" s="140">
        <v>100</v>
      </c>
      <c r="E1213" s="110">
        <f t="shared" si="20"/>
        <v>6085.6899999999832</v>
      </c>
      <c r="F1213" s="114" t="s">
        <v>130</v>
      </c>
      <c r="G1213" s="108" t="s">
        <v>664</v>
      </c>
      <c r="H1213" s="114"/>
      <c r="I1213" s="118"/>
    </row>
    <row r="1214" spans="1:9" x14ac:dyDescent="0.25">
      <c r="A1214" s="116">
        <v>42019</v>
      </c>
      <c r="B1214" s="118"/>
      <c r="C1214" s="118"/>
      <c r="D1214" s="140">
        <v>100</v>
      </c>
      <c r="E1214" s="110">
        <f t="shared" si="20"/>
        <v>6185.6899999999832</v>
      </c>
      <c r="F1214" s="114" t="s">
        <v>130</v>
      </c>
      <c r="G1214" s="108" t="s">
        <v>666</v>
      </c>
      <c r="H1214" s="114"/>
      <c r="I1214" s="118"/>
    </row>
    <row r="1215" spans="1:9" x14ac:dyDescent="0.25">
      <c r="A1215" s="116">
        <v>42025</v>
      </c>
      <c r="B1215" s="118"/>
      <c r="C1215" s="118"/>
      <c r="D1215" s="140">
        <v>10</v>
      </c>
      <c r="E1215" s="110">
        <f t="shared" si="20"/>
        <v>6195.6899999999832</v>
      </c>
      <c r="F1215" s="114" t="s">
        <v>130</v>
      </c>
      <c r="G1215" s="108" t="s">
        <v>667</v>
      </c>
      <c r="H1215" s="114"/>
      <c r="I1215" s="118"/>
    </row>
    <row r="1216" spans="1:9" x14ac:dyDescent="0.25">
      <c r="A1216" s="116">
        <v>42031</v>
      </c>
      <c r="B1216" s="118"/>
      <c r="C1216" s="118"/>
      <c r="D1216" s="139">
        <v>-20.399999999999999</v>
      </c>
      <c r="E1216" s="110">
        <f t="shared" si="20"/>
        <v>6175.2899999999836</v>
      </c>
      <c r="F1216" s="114" t="s">
        <v>129</v>
      </c>
      <c r="G1216" s="108" t="s">
        <v>342</v>
      </c>
      <c r="H1216" s="114"/>
      <c r="I1216" s="118"/>
    </row>
    <row r="1217" spans="1:9" x14ac:dyDescent="0.25">
      <c r="A1217" s="116">
        <v>42037</v>
      </c>
      <c r="B1217" s="118"/>
      <c r="C1217" s="118"/>
      <c r="D1217" s="140">
        <v>10</v>
      </c>
      <c r="E1217" s="110">
        <f t="shared" si="20"/>
        <v>6185.2899999999836</v>
      </c>
      <c r="F1217" s="114" t="s">
        <v>130</v>
      </c>
      <c r="G1217" s="108" t="s">
        <v>315</v>
      </c>
      <c r="H1217" s="114"/>
      <c r="I1217" s="118"/>
    </row>
    <row r="1218" spans="1:9" x14ac:dyDescent="0.25">
      <c r="A1218" s="116">
        <v>42037</v>
      </c>
      <c r="B1218" s="118"/>
      <c r="C1218" s="118"/>
      <c r="D1218" s="140">
        <v>10</v>
      </c>
      <c r="E1218" s="110">
        <f t="shared" si="20"/>
        <v>6195.2899999999836</v>
      </c>
      <c r="F1218" s="114" t="s">
        <v>130</v>
      </c>
      <c r="G1218" s="108" t="s">
        <v>661</v>
      </c>
      <c r="H1218" s="114"/>
      <c r="I1218" s="118"/>
    </row>
    <row r="1219" spans="1:9" x14ac:dyDescent="0.25">
      <c r="A1219" s="116">
        <v>42037</v>
      </c>
      <c r="B1219" s="118"/>
      <c r="C1219" s="118"/>
      <c r="D1219" s="140">
        <v>10</v>
      </c>
      <c r="E1219" s="110">
        <f t="shared" si="20"/>
        <v>6205.2899999999836</v>
      </c>
      <c r="F1219" s="114" t="s">
        <v>130</v>
      </c>
      <c r="G1219" s="108" t="s">
        <v>325</v>
      </c>
      <c r="H1219" s="114"/>
      <c r="I1219" s="118"/>
    </row>
    <row r="1220" spans="1:9" x14ac:dyDescent="0.25">
      <c r="A1220" s="116">
        <v>42037</v>
      </c>
      <c r="B1220" s="118"/>
      <c r="C1220" s="118"/>
      <c r="D1220" s="139">
        <v>-396.1</v>
      </c>
      <c r="E1220" s="110">
        <f t="shared" si="20"/>
        <v>5809.1899999999832</v>
      </c>
      <c r="F1220" s="114" t="s">
        <v>134</v>
      </c>
      <c r="G1220" s="108" t="s">
        <v>514</v>
      </c>
      <c r="H1220" s="114"/>
      <c r="I1220" s="118"/>
    </row>
    <row r="1221" spans="1:9" x14ac:dyDescent="0.25">
      <c r="A1221" s="116">
        <v>42053</v>
      </c>
      <c r="B1221" s="118"/>
      <c r="C1221" s="118"/>
      <c r="D1221" s="140">
        <v>15</v>
      </c>
      <c r="E1221" s="110">
        <f t="shared" si="20"/>
        <v>5824.1899999999832</v>
      </c>
      <c r="F1221" s="114" t="s">
        <v>130</v>
      </c>
      <c r="G1221" s="108" t="s">
        <v>362</v>
      </c>
      <c r="H1221" s="114"/>
      <c r="I1221" s="118"/>
    </row>
    <row r="1222" spans="1:9" x14ac:dyDescent="0.25">
      <c r="A1222" s="116">
        <v>42056</v>
      </c>
      <c r="B1222" s="118"/>
      <c r="C1222" s="118"/>
      <c r="D1222" s="139">
        <v>-396.96</v>
      </c>
      <c r="E1222" s="110">
        <f t="shared" si="20"/>
        <v>5427.2299999999832</v>
      </c>
      <c r="F1222" s="114" t="s">
        <v>134</v>
      </c>
      <c r="G1222" s="108" t="s">
        <v>490</v>
      </c>
      <c r="H1222" s="114"/>
      <c r="I1222" s="118"/>
    </row>
    <row r="1223" spans="1:9" x14ac:dyDescent="0.25">
      <c r="A1223" s="116">
        <v>42058</v>
      </c>
      <c r="B1223" s="118"/>
      <c r="C1223" s="118"/>
      <c r="D1223" s="140">
        <v>10</v>
      </c>
      <c r="E1223" s="110">
        <f t="shared" si="20"/>
        <v>5437.2299999999832</v>
      </c>
      <c r="F1223" s="114" t="s">
        <v>130</v>
      </c>
      <c r="G1223" s="108" t="s">
        <v>667</v>
      </c>
      <c r="H1223" s="114"/>
      <c r="I1223" s="118"/>
    </row>
    <row r="1224" spans="1:9" x14ac:dyDescent="0.25">
      <c r="A1224" s="116">
        <v>42058</v>
      </c>
      <c r="B1224" s="118"/>
      <c r="C1224" s="118"/>
      <c r="D1224" s="140">
        <v>30</v>
      </c>
      <c r="E1224" s="110">
        <f t="shared" si="20"/>
        <v>5467.2299999999832</v>
      </c>
      <c r="F1224" s="114" t="s">
        <v>130</v>
      </c>
      <c r="G1224" s="108" t="s">
        <v>570</v>
      </c>
      <c r="H1224" s="114"/>
      <c r="I1224" s="118"/>
    </row>
    <row r="1225" spans="1:9" x14ac:dyDescent="0.25">
      <c r="A1225" s="116">
        <v>42059</v>
      </c>
      <c r="B1225" s="118"/>
      <c r="C1225" s="118"/>
      <c r="D1225" s="139">
        <v>-395.97</v>
      </c>
      <c r="E1225" s="110">
        <f t="shared" si="20"/>
        <v>5071.2599999999829</v>
      </c>
      <c r="F1225" s="114" t="s">
        <v>134</v>
      </c>
      <c r="G1225" s="108" t="s">
        <v>490</v>
      </c>
      <c r="H1225" s="114"/>
      <c r="I1225" s="118"/>
    </row>
    <row r="1226" spans="1:9" x14ac:dyDescent="0.25">
      <c r="A1226" s="116">
        <v>42059</v>
      </c>
      <c r="B1226" s="118"/>
      <c r="C1226" s="118"/>
      <c r="D1226" s="140">
        <v>35</v>
      </c>
      <c r="E1226" s="110">
        <f t="shared" si="20"/>
        <v>5106.2599999999829</v>
      </c>
      <c r="F1226" s="114" t="s">
        <v>130</v>
      </c>
      <c r="G1226" s="108" t="s">
        <v>668</v>
      </c>
      <c r="H1226" s="114"/>
      <c r="I1226" s="118"/>
    </row>
    <row r="1227" spans="1:9" x14ac:dyDescent="0.25">
      <c r="A1227" s="116">
        <v>42061</v>
      </c>
      <c r="B1227" s="118"/>
      <c r="C1227" s="118"/>
      <c r="D1227" s="139">
        <v>-11.9</v>
      </c>
      <c r="E1227" s="110">
        <f t="shared" si="20"/>
        <v>5094.3599999999833</v>
      </c>
      <c r="F1227" s="114" t="s">
        <v>129</v>
      </c>
      <c r="G1227" s="108" t="s">
        <v>342</v>
      </c>
      <c r="H1227" s="114"/>
      <c r="I1227" s="118"/>
    </row>
    <row r="1228" spans="1:9" x14ac:dyDescent="0.25">
      <c r="A1228" s="116">
        <v>42065</v>
      </c>
      <c r="B1228" s="118"/>
      <c r="C1228" s="118"/>
      <c r="D1228" s="140">
        <v>10</v>
      </c>
      <c r="E1228" s="110">
        <f t="shared" si="20"/>
        <v>5104.3599999999833</v>
      </c>
      <c r="F1228" s="114" t="s">
        <v>130</v>
      </c>
      <c r="G1228" s="108" t="s">
        <v>315</v>
      </c>
      <c r="H1228" s="114"/>
      <c r="I1228" s="118"/>
    </row>
    <row r="1229" spans="1:9" x14ac:dyDescent="0.25">
      <c r="A1229" s="116">
        <v>42065</v>
      </c>
      <c r="B1229" s="118"/>
      <c r="C1229" s="118"/>
      <c r="D1229" s="140">
        <v>10</v>
      </c>
      <c r="E1229" s="110">
        <f t="shared" ref="E1229:E1292" si="21">E1228+D1229</f>
        <v>5114.3599999999833</v>
      </c>
      <c r="F1229" s="114" t="s">
        <v>130</v>
      </c>
      <c r="G1229" s="108" t="s">
        <v>325</v>
      </c>
      <c r="H1229" s="114"/>
      <c r="I1229" s="118"/>
    </row>
    <row r="1230" spans="1:9" x14ac:dyDescent="0.25">
      <c r="A1230" s="116">
        <v>42065</v>
      </c>
      <c r="B1230" s="118"/>
      <c r="C1230" s="118"/>
      <c r="D1230" s="140">
        <v>10</v>
      </c>
      <c r="E1230" s="110">
        <f t="shared" si="21"/>
        <v>5124.3599999999833</v>
      </c>
      <c r="F1230" s="114" t="s">
        <v>130</v>
      </c>
      <c r="G1230" s="108" t="s">
        <v>661</v>
      </c>
      <c r="H1230" s="114"/>
      <c r="I1230" s="118"/>
    </row>
    <row r="1231" spans="1:9" x14ac:dyDescent="0.25">
      <c r="A1231" s="116">
        <v>42072</v>
      </c>
      <c r="B1231" s="118"/>
      <c r="C1231" s="118"/>
      <c r="D1231" s="140">
        <v>50</v>
      </c>
      <c r="E1231" s="110">
        <f t="shared" si="21"/>
        <v>5174.3599999999833</v>
      </c>
      <c r="F1231" s="114" t="s">
        <v>130</v>
      </c>
      <c r="G1231" s="108" t="s">
        <v>670</v>
      </c>
      <c r="H1231" s="114"/>
      <c r="I1231" s="118"/>
    </row>
    <row r="1232" spans="1:9" x14ac:dyDescent="0.25">
      <c r="A1232" s="116">
        <v>42072</v>
      </c>
      <c r="B1232" s="118"/>
      <c r="C1232" s="118"/>
      <c r="D1232" s="139">
        <v>-44</v>
      </c>
      <c r="E1232" s="110">
        <f t="shared" si="21"/>
        <v>5130.3599999999833</v>
      </c>
      <c r="F1232" s="114" t="s">
        <v>130</v>
      </c>
      <c r="G1232" s="108" t="s">
        <v>669</v>
      </c>
      <c r="H1232" s="114"/>
      <c r="I1232" s="118"/>
    </row>
    <row r="1233" spans="1:9" x14ac:dyDescent="0.25">
      <c r="A1233" s="116">
        <v>42077</v>
      </c>
      <c r="B1233" s="118"/>
      <c r="C1233" s="118"/>
      <c r="D1233" s="139">
        <v>-233.63</v>
      </c>
      <c r="E1233" s="110">
        <f t="shared" si="21"/>
        <v>4896.7299999999832</v>
      </c>
      <c r="F1233" s="114" t="s">
        <v>134</v>
      </c>
      <c r="G1233" s="108" t="s">
        <v>672</v>
      </c>
      <c r="H1233" s="114"/>
      <c r="I1233" s="118"/>
    </row>
    <row r="1234" spans="1:9" x14ac:dyDescent="0.25">
      <c r="A1234" s="116">
        <v>42079</v>
      </c>
      <c r="B1234" s="118"/>
      <c r="C1234" s="118"/>
      <c r="D1234" s="140">
        <v>1500</v>
      </c>
      <c r="E1234" s="110">
        <f t="shared" si="21"/>
        <v>6396.7299999999832</v>
      </c>
      <c r="F1234" s="114" t="s">
        <v>134</v>
      </c>
      <c r="G1234" s="108" t="s">
        <v>180</v>
      </c>
      <c r="H1234" s="114"/>
      <c r="I1234" s="118"/>
    </row>
    <row r="1235" spans="1:9" x14ac:dyDescent="0.25">
      <c r="A1235" s="116">
        <v>42081</v>
      </c>
      <c r="B1235" s="118"/>
      <c r="C1235" s="118"/>
      <c r="D1235" s="139">
        <v>-205</v>
      </c>
      <c r="E1235" s="110">
        <f t="shared" si="21"/>
        <v>6191.7299999999832</v>
      </c>
      <c r="F1235" s="114" t="s">
        <v>669</v>
      </c>
      <c r="G1235" s="108" t="s">
        <v>673</v>
      </c>
      <c r="H1235" s="114"/>
      <c r="I1235" s="118"/>
    </row>
    <row r="1236" spans="1:9" x14ac:dyDescent="0.25">
      <c r="A1236" s="116">
        <v>42082</v>
      </c>
      <c r="B1236" s="118"/>
      <c r="C1236" s="118"/>
      <c r="D1236" s="140">
        <v>4547.1899999999996</v>
      </c>
      <c r="E1236" s="110">
        <f t="shared" si="21"/>
        <v>10738.919999999984</v>
      </c>
      <c r="F1236" s="114" t="s">
        <v>669</v>
      </c>
      <c r="G1236" s="108" t="s">
        <v>144</v>
      </c>
      <c r="H1236" s="114"/>
      <c r="I1236" s="118"/>
    </row>
    <row r="1237" spans="1:9" x14ac:dyDescent="0.25">
      <c r="A1237" s="116">
        <v>42086</v>
      </c>
      <c r="B1237" s="118"/>
      <c r="C1237" s="118"/>
      <c r="D1237" s="140">
        <v>10</v>
      </c>
      <c r="E1237" s="110">
        <f t="shared" si="21"/>
        <v>10748.919999999984</v>
      </c>
      <c r="F1237" s="114" t="s">
        <v>130</v>
      </c>
      <c r="G1237" s="108" t="s">
        <v>667</v>
      </c>
      <c r="H1237" s="114"/>
      <c r="I1237" s="118"/>
    </row>
    <row r="1238" spans="1:9" x14ac:dyDescent="0.25">
      <c r="A1238" s="116">
        <v>42086</v>
      </c>
      <c r="B1238" s="118"/>
      <c r="C1238" s="118"/>
      <c r="D1238" s="140">
        <v>20</v>
      </c>
      <c r="E1238" s="110">
        <f t="shared" si="21"/>
        <v>10768.919999999984</v>
      </c>
      <c r="F1238" s="114" t="s">
        <v>669</v>
      </c>
      <c r="G1238" s="108" t="s">
        <v>144</v>
      </c>
      <c r="H1238" s="114"/>
      <c r="I1238" s="118"/>
    </row>
    <row r="1239" spans="1:9" x14ac:dyDescent="0.25">
      <c r="A1239" s="116">
        <v>42086</v>
      </c>
      <c r="B1239" s="118"/>
      <c r="C1239" s="118"/>
      <c r="D1239" s="140">
        <v>8500</v>
      </c>
      <c r="E1239" s="110">
        <f t="shared" si="21"/>
        <v>19268.919999999984</v>
      </c>
      <c r="F1239" s="114" t="s">
        <v>130</v>
      </c>
      <c r="G1239" s="108" t="s">
        <v>674</v>
      </c>
      <c r="H1239" s="114"/>
      <c r="I1239" s="118"/>
    </row>
    <row r="1240" spans="1:9" x14ac:dyDescent="0.25">
      <c r="A1240" s="116">
        <v>42088</v>
      </c>
      <c r="B1240" s="118"/>
      <c r="C1240" s="118"/>
      <c r="D1240" s="139">
        <v>-18.649999999999999</v>
      </c>
      <c r="E1240" s="110">
        <f t="shared" si="21"/>
        <v>19250.269999999982</v>
      </c>
      <c r="F1240" s="114" t="s">
        <v>129</v>
      </c>
      <c r="G1240" s="108" t="s">
        <v>342</v>
      </c>
      <c r="H1240" s="114"/>
      <c r="I1240" s="118"/>
    </row>
    <row r="1241" spans="1:9" x14ac:dyDescent="0.25">
      <c r="A1241" s="116">
        <v>42088</v>
      </c>
      <c r="B1241" s="118"/>
      <c r="C1241" s="118"/>
      <c r="D1241" s="139">
        <v>-6.75</v>
      </c>
      <c r="E1241" s="110">
        <f t="shared" si="21"/>
        <v>19243.519999999982</v>
      </c>
      <c r="F1241" s="114" t="s">
        <v>669</v>
      </c>
      <c r="G1241" s="108" t="s">
        <v>676</v>
      </c>
      <c r="H1241" s="114"/>
      <c r="I1241" s="118"/>
    </row>
    <row r="1242" spans="1:9" x14ac:dyDescent="0.25">
      <c r="A1242" s="116">
        <v>42089</v>
      </c>
      <c r="B1242" s="118"/>
      <c r="C1242" s="118"/>
      <c r="D1242" s="140">
        <v>6.75</v>
      </c>
      <c r="E1242" s="110">
        <f t="shared" si="21"/>
        <v>19250.269999999982</v>
      </c>
      <c r="F1242" s="114" t="s">
        <v>669</v>
      </c>
      <c r="G1242" s="108"/>
      <c r="H1242" s="114"/>
      <c r="I1242" s="118"/>
    </row>
    <row r="1243" spans="1:9" x14ac:dyDescent="0.25">
      <c r="A1243" s="116">
        <v>42093</v>
      </c>
      <c r="B1243" s="118"/>
      <c r="C1243" s="118"/>
      <c r="D1243" s="140">
        <v>2648.31</v>
      </c>
      <c r="E1243" s="110">
        <f t="shared" si="21"/>
        <v>21898.579999999984</v>
      </c>
      <c r="F1243" s="114" t="s">
        <v>669</v>
      </c>
      <c r="G1243" s="108" t="s">
        <v>677</v>
      </c>
      <c r="H1243" s="114"/>
      <c r="I1243" s="118"/>
    </row>
    <row r="1244" spans="1:9" x14ac:dyDescent="0.25">
      <c r="A1244" s="116">
        <v>42093</v>
      </c>
      <c r="B1244" s="118"/>
      <c r="C1244" s="118"/>
      <c r="D1244" s="140">
        <v>200</v>
      </c>
      <c r="E1244" s="110">
        <f t="shared" si="21"/>
        <v>22098.579999999984</v>
      </c>
      <c r="F1244" s="114" t="s">
        <v>130</v>
      </c>
      <c r="G1244" s="108" t="s">
        <v>667</v>
      </c>
      <c r="H1244" s="114"/>
      <c r="I1244" s="118"/>
    </row>
    <row r="1245" spans="1:9" x14ac:dyDescent="0.25">
      <c r="A1245" s="116">
        <v>42094</v>
      </c>
      <c r="B1245" s="118"/>
      <c r="C1245" s="118"/>
      <c r="D1245" s="140">
        <v>10</v>
      </c>
      <c r="E1245" s="110">
        <f t="shared" si="21"/>
        <v>22108.579999999984</v>
      </c>
      <c r="F1245" s="114" t="s">
        <v>130</v>
      </c>
      <c r="G1245" s="108" t="s">
        <v>315</v>
      </c>
      <c r="H1245" s="114"/>
      <c r="I1245" s="118"/>
    </row>
    <row r="1246" spans="1:9" x14ac:dyDescent="0.25">
      <c r="A1246" s="116">
        <v>42094</v>
      </c>
      <c r="B1246" s="118"/>
      <c r="C1246" s="118"/>
      <c r="D1246" s="139">
        <v>-7196.8</v>
      </c>
      <c r="E1246" s="110">
        <f t="shared" si="21"/>
        <v>14911.779999999984</v>
      </c>
      <c r="F1246" s="114" t="s">
        <v>669</v>
      </c>
      <c r="G1246" s="108" t="s">
        <v>543</v>
      </c>
      <c r="H1246" s="114"/>
      <c r="I1246" s="118"/>
    </row>
    <row r="1247" spans="1:9" x14ac:dyDescent="0.25">
      <c r="A1247" s="116">
        <v>42095</v>
      </c>
      <c r="B1247" s="118"/>
      <c r="C1247" s="118"/>
      <c r="D1247" s="140">
        <v>10</v>
      </c>
      <c r="E1247" s="110">
        <f t="shared" si="21"/>
        <v>14921.779999999984</v>
      </c>
      <c r="F1247" s="114" t="s">
        <v>130</v>
      </c>
      <c r="G1247" s="108" t="s">
        <v>325</v>
      </c>
      <c r="H1247" s="114"/>
      <c r="I1247" s="118"/>
    </row>
    <row r="1248" spans="1:9" x14ac:dyDescent="0.25">
      <c r="A1248" s="116">
        <v>42095</v>
      </c>
      <c r="B1248" s="118"/>
      <c r="C1248" s="118"/>
      <c r="D1248" s="140">
        <v>10</v>
      </c>
      <c r="E1248" s="110">
        <f t="shared" si="21"/>
        <v>14931.779999999984</v>
      </c>
      <c r="F1248" s="114" t="s">
        <v>130</v>
      </c>
      <c r="G1248" s="108" t="s">
        <v>661</v>
      </c>
      <c r="H1248" s="114"/>
      <c r="I1248" s="118"/>
    </row>
    <row r="1249" spans="1:9" x14ac:dyDescent="0.25">
      <c r="A1249" s="116">
        <v>42095</v>
      </c>
      <c r="B1249" s="118"/>
      <c r="C1249" s="118"/>
      <c r="D1249" s="140">
        <v>50</v>
      </c>
      <c r="E1249" s="110">
        <f t="shared" si="21"/>
        <v>14981.779999999984</v>
      </c>
      <c r="F1249" s="114" t="s">
        <v>130</v>
      </c>
      <c r="G1249" s="108" t="s">
        <v>464</v>
      </c>
      <c r="H1249" s="114"/>
      <c r="I1249" s="118"/>
    </row>
    <row r="1250" spans="1:9" x14ac:dyDescent="0.25">
      <c r="A1250" s="116">
        <v>42101</v>
      </c>
      <c r="B1250" s="118"/>
      <c r="C1250" s="118"/>
      <c r="D1250" s="140">
        <v>60</v>
      </c>
      <c r="E1250" s="110">
        <f t="shared" si="21"/>
        <v>15041.779999999984</v>
      </c>
      <c r="F1250" s="114" t="s">
        <v>130</v>
      </c>
      <c r="G1250" s="108" t="s">
        <v>523</v>
      </c>
      <c r="H1250" s="114"/>
      <c r="I1250" s="118"/>
    </row>
    <row r="1251" spans="1:9" x14ac:dyDescent="0.25">
      <c r="A1251" s="116">
        <v>42101</v>
      </c>
      <c r="B1251" s="118"/>
      <c r="C1251" s="118"/>
      <c r="D1251" s="140">
        <v>15</v>
      </c>
      <c r="E1251" s="110">
        <f t="shared" si="21"/>
        <v>15056.779999999984</v>
      </c>
      <c r="F1251" s="114" t="s">
        <v>130</v>
      </c>
      <c r="G1251" s="108" t="s">
        <v>362</v>
      </c>
      <c r="H1251" s="114"/>
      <c r="I1251" s="118"/>
    </row>
    <row r="1252" spans="1:9" x14ac:dyDescent="0.25">
      <c r="A1252" s="116">
        <v>42111</v>
      </c>
      <c r="B1252" s="118"/>
      <c r="C1252" s="118"/>
      <c r="D1252" s="140">
        <v>1500</v>
      </c>
      <c r="E1252" s="110">
        <f t="shared" si="21"/>
        <v>16556.779999999984</v>
      </c>
      <c r="F1252" s="114" t="s">
        <v>130</v>
      </c>
      <c r="G1252" s="108" t="s">
        <v>680</v>
      </c>
      <c r="H1252" s="114"/>
      <c r="I1252" s="118"/>
    </row>
    <row r="1253" spans="1:9" x14ac:dyDescent="0.25">
      <c r="A1253" s="116">
        <v>42111</v>
      </c>
      <c r="B1253" s="118"/>
      <c r="C1253" s="118"/>
      <c r="D1253" s="139">
        <v>-732</v>
      </c>
      <c r="E1253" s="110">
        <f t="shared" si="21"/>
        <v>15824.779999999984</v>
      </c>
      <c r="F1253" s="114" t="s">
        <v>669</v>
      </c>
      <c r="G1253" s="108" t="s">
        <v>681</v>
      </c>
      <c r="H1253" s="114"/>
      <c r="I1253" s="118"/>
    </row>
    <row r="1254" spans="1:9" x14ac:dyDescent="0.25">
      <c r="A1254" s="116">
        <v>42115</v>
      </c>
      <c r="B1254" s="118"/>
      <c r="C1254" s="118"/>
      <c r="D1254" s="140">
        <v>10</v>
      </c>
      <c r="E1254" s="110">
        <f t="shared" si="21"/>
        <v>15834.779999999984</v>
      </c>
      <c r="F1254" s="114" t="s">
        <v>130</v>
      </c>
      <c r="G1254" s="108" t="s">
        <v>667</v>
      </c>
      <c r="H1254" s="114"/>
      <c r="I1254" s="118"/>
    </row>
    <row r="1255" spans="1:9" x14ac:dyDescent="0.25">
      <c r="A1255" s="116">
        <v>42122</v>
      </c>
      <c r="B1255" s="118"/>
      <c r="C1255" s="118"/>
      <c r="D1255" s="139">
        <v>-12.15</v>
      </c>
      <c r="E1255" s="110">
        <f t="shared" si="21"/>
        <v>15822.629999999985</v>
      </c>
      <c r="F1255" s="114" t="s">
        <v>129</v>
      </c>
      <c r="G1255" s="108" t="s">
        <v>342</v>
      </c>
      <c r="H1255" s="114"/>
      <c r="I1255" s="118"/>
    </row>
    <row r="1256" spans="1:9" x14ac:dyDescent="0.25">
      <c r="A1256" s="116">
        <v>42124</v>
      </c>
      <c r="B1256" s="118"/>
      <c r="C1256" s="118"/>
      <c r="D1256" s="140">
        <v>10</v>
      </c>
      <c r="E1256" s="110">
        <f t="shared" si="21"/>
        <v>15832.629999999985</v>
      </c>
      <c r="F1256" s="114" t="s">
        <v>130</v>
      </c>
      <c r="G1256" s="108" t="s">
        <v>315</v>
      </c>
      <c r="H1256" s="114"/>
      <c r="I1256" s="118"/>
    </row>
    <row r="1257" spans="1:9" x14ac:dyDescent="0.25">
      <c r="A1257" s="116">
        <v>42128</v>
      </c>
      <c r="B1257" s="118"/>
      <c r="C1257" s="118"/>
      <c r="D1257" s="140">
        <v>10</v>
      </c>
      <c r="E1257" s="110">
        <f t="shared" si="21"/>
        <v>15842.629999999985</v>
      </c>
      <c r="F1257" s="114" t="s">
        <v>130</v>
      </c>
      <c r="G1257" s="108" t="s">
        <v>325</v>
      </c>
      <c r="H1257" s="114"/>
      <c r="I1257" s="118"/>
    </row>
    <row r="1258" spans="1:9" x14ac:dyDescent="0.25">
      <c r="A1258" s="116">
        <v>42128</v>
      </c>
      <c r="B1258" s="118"/>
      <c r="C1258" s="118"/>
      <c r="D1258" s="140">
        <v>10</v>
      </c>
      <c r="E1258" s="110">
        <f t="shared" si="21"/>
        <v>15852.629999999985</v>
      </c>
      <c r="F1258" s="114" t="s">
        <v>130</v>
      </c>
      <c r="G1258" s="108" t="s">
        <v>661</v>
      </c>
      <c r="H1258" s="114"/>
      <c r="I1258" s="118"/>
    </row>
    <row r="1259" spans="1:9" x14ac:dyDescent="0.25">
      <c r="A1259" s="116">
        <v>42130</v>
      </c>
      <c r="B1259" s="118"/>
      <c r="C1259" s="118"/>
      <c r="D1259" s="140">
        <v>15</v>
      </c>
      <c r="E1259" s="110">
        <f t="shared" si="21"/>
        <v>15867.629999999985</v>
      </c>
      <c r="F1259" s="114" t="s">
        <v>130</v>
      </c>
      <c r="G1259" s="108" t="s">
        <v>362</v>
      </c>
      <c r="H1259" s="114"/>
      <c r="I1259" s="118"/>
    </row>
    <row r="1260" spans="1:9" x14ac:dyDescent="0.25">
      <c r="A1260" s="116">
        <v>42137</v>
      </c>
      <c r="B1260" s="118"/>
      <c r="C1260" s="118"/>
      <c r="D1260" s="139">
        <v>-15.5</v>
      </c>
      <c r="E1260" s="110">
        <f t="shared" si="21"/>
        <v>15852.129999999985</v>
      </c>
      <c r="F1260" s="114" t="s">
        <v>129</v>
      </c>
      <c r="G1260" s="108" t="s">
        <v>18</v>
      </c>
      <c r="H1260" s="114"/>
      <c r="I1260" s="118"/>
    </row>
    <row r="1261" spans="1:9" x14ac:dyDescent="0.25">
      <c r="A1261" s="116">
        <v>42137</v>
      </c>
      <c r="B1261" s="118"/>
      <c r="C1261" s="118"/>
      <c r="D1261" s="139">
        <v>-191.86</v>
      </c>
      <c r="E1261" s="110">
        <f t="shared" si="21"/>
        <v>15660.269999999984</v>
      </c>
      <c r="F1261" s="114" t="s">
        <v>129</v>
      </c>
      <c r="G1261" s="108" t="s">
        <v>683</v>
      </c>
      <c r="H1261" s="114"/>
      <c r="I1261" s="118"/>
    </row>
    <row r="1262" spans="1:9" x14ac:dyDescent="0.25">
      <c r="A1262" s="116">
        <v>42145</v>
      </c>
      <c r="B1262" s="118"/>
      <c r="C1262" s="118"/>
      <c r="D1262" s="140">
        <v>10</v>
      </c>
      <c r="E1262" s="110">
        <f t="shared" si="21"/>
        <v>15670.269999999984</v>
      </c>
      <c r="F1262" s="114" t="s">
        <v>130</v>
      </c>
      <c r="G1262" s="108" t="s">
        <v>667</v>
      </c>
      <c r="H1262" s="114"/>
      <c r="I1262" s="118"/>
    </row>
    <row r="1263" spans="1:9" x14ac:dyDescent="0.25">
      <c r="A1263" s="116">
        <v>42151</v>
      </c>
      <c r="B1263" s="118"/>
      <c r="C1263" s="118"/>
      <c r="D1263" s="140">
        <v>25</v>
      </c>
      <c r="E1263" s="110">
        <f t="shared" si="21"/>
        <v>15695.269999999984</v>
      </c>
      <c r="F1263" s="114" t="s">
        <v>130</v>
      </c>
      <c r="G1263" s="108" t="s">
        <v>613</v>
      </c>
      <c r="H1263" s="114"/>
      <c r="I1263" s="118"/>
    </row>
    <row r="1264" spans="1:9" x14ac:dyDescent="0.25">
      <c r="A1264" s="116">
        <v>42152</v>
      </c>
      <c r="B1264" s="118"/>
      <c r="C1264" s="118"/>
      <c r="D1264" s="139">
        <v>-11.9</v>
      </c>
      <c r="E1264" s="110">
        <f t="shared" si="21"/>
        <v>15683.369999999984</v>
      </c>
      <c r="F1264" s="114" t="s">
        <v>129</v>
      </c>
      <c r="G1264" s="108" t="s">
        <v>342</v>
      </c>
      <c r="H1264" s="114"/>
      <c r="I1264" s="118"/>
    </row>
    <row r="1265" spans="1:9" x14ac:dyDescent="0.25">
      <c r="A1265" s="116">
        <v>42156</v>
      </c>
      <c r="B1265" s="118"/>
      <c r="C1265" s="118"/>
      <c r="D1265" s="140">
        <v>10</v>
      </c>
      <c r="E1265" s="110">
        <f t="shared" si="21"/>
        <v>15693.369999999984</v>
      </c>
      <c r="F1265" s="114" t="s">
        <v>130</v>
      </c>
      <c r="G1265" s="108" t="s">
        <v>325</v>
      </c>
      <c r="H1265" s="114"/>
      <c r="I1265" s="118"/>
    </row>
    <row r="1266" spans="1:9" x14ac:dyDescent="0.25">
      <c r="A1266" s="116">
        <v>42156</v>
      </c>
      <c r="B1266" s="118"/>
      <c r="C1266" s="118"/>
      <c r="D1266" s="140">
        <v>10</v>
      </c>
      <c r="E1266" s="110">
        <f t="shared" si="21"/>
        <v>15703.369999999984</v>
      </c>
      <c r="F1266" s="114" t="s">
        <v>130</v>
      </c>
      <c r="G1266" s="108" t="s">
        <v>661</v>
      </c>
      <c r="H1266" s="114"/>
      <c r="I1266" s="118"/>
    </row>
    <row r="1267" spans="1:9" x14ac:dyDescent="0.25">
      <c r="A1267" s="116">
        <v>42156</v>
      </c>
      <c r="B1267" s="118"/>
      <c r="C1267" s="118"/>
      <c r="D1267" s="140">
        <v>10</v>
      </c>
      <c r="E1267" s="110">
        <f t="shared" si="21"/>
        <v>15713.369999999984</v>
      </c>
      <c r="F1267" s="114" t="s">
        <v>130</v>
      </c>
      <c r="G1267" s="108" t="s">
        <v>315</v>
      </c>
      <c r="H1267" s="114"/>
      <c r="I1267" s="118"/>
    </row>
    <row r="1268" spans="1:9" x14ac:dyDescent="0.25">
      <c r="A1268" s="116">
        <v>42159</v>
      </c>
      <c r="B1268" s="118"/>
      <c r="C1268" s="118"/>
      <c r="D1268" s="140">
        <v>24.7</v>
      </c>
      <c r="E1268" s="110">
        <f t="shared" si="21"/>
        <v>15738.069999999985</v>
      </c>
      <c r="F1268" s="114" t="s">
        <v>130</v>
      </c>
      <c r="G1268" s="108" t="s">
        <v>684</v>
      </c>
      <c r="H1268" s="114"/>
      <c r="I1268" s="118"/>
    </row>
    <row r="1269" spans="1:9" x14ac:dyDescent="0.25">
      <c r="A1269" s="116">
        <v>42177</v>
      </c>
      <c r="B1269" s="118"/>
      <c r="C1269" s="118"/>
      <c r="D1269" s="140">
        <v>10</v>
      </c>
      <c r="E1269" s="110">
        <f t="shared" si="21"/>
        <v>15748.069999999985</v>
      </c>
      <c r="F1269" s="114" t="s">
        <v>130</v>
      </c>
      <c r="G1269" s="108" t="s">
        <v>667</v>
      </c>
      <c r="H1269" s="114"/>
      <c r="I1269" s="118"/>
    </row>
    <row r="1270" spans="1:9" x14ac:dyDescent="0.25">
      <c r="A1270" s="116">
        <v>42177</v>
      </c>
      <c r="B1270" s="118"/>
      <c r="C1270" s="118"/>
      <c r="D1270" s="139">
        <v>-11.9</v>
      </c>
      <c r="E1270" s="110">
        <f t="shared" si="21"/>
        <v>15736.169999999986</v>
      </c>
      <c r="F1270" s="114" t="s">
        <v>129</v>
      </c>
      <c r="G1270" s="108" t="s">
        <v>342</v>
      </c>
      <c r="H1270" s="114"/>
      <c r="I1270" s="118"/>
    </row>
    <row r="1271" spans="1:9" x14ac:dyDescent="0.25">
      <c r="A1271" s="116">
        <v>42180</v>
      </c>
      <c r="B1271" s="118"/>
      <c r="C1271" s="118"/>
      <c r="D1271" s="140">
        <v>15</v>
      </c>
      <c r="E1271" s="110">
        <f t="shared" si="21"/>
        <v>15751.169999999986</v>
      </c>
      <c r="F1271" s="114" t="s">
        <v>130</v>
      </c>
      <c r="G1271" s="108" t="s">
        <v>362</v>
      </c>
      <c r="H1271" s="114"/>
      <c r="I1271" s="118"/>
    </row>
    <row r="1272" spans="1:9" x14ac:dyDescent="0.25">
      <c r="A1272" s="116">
        <v>42185</v>
      </c>
      <c r="B1272" s="118"/>
      <c r="C1272" s="118"/>
      <c r="D1272" s="140">
        <v>10</v>
      </c>
      <c r="E1272" s="110">
        <f t="shared" si="21"/>
        <v>15761.169999999986</v>
      </c>
      <c r="F1272" s="114" t="s">
        <v>130</v>
      </c>
      <c r="G1272" s="108" t="s">
        <v>315</v>
      </c>
      <c r="H1272" s="114"/>
      <c r="I1272" s="118"/>
    </row>
    <row r="1273" spans="1:9" x14ac:dyDescent="0.25">
      <c r="A1273" s="116">
        <v>42185</v>
      </c>
      <c r="B1273" s="118"/>
      <c r="C1273" s="118"/>
      <c r="D1273" s="140">
        <v>10</v>
      </c>
      <c r="E1273" s="110">
        <f t="shared" si="21"/>
        <v>15771.169999999986</v>
      </c>
      <c r="F1273" s="114" t="s">
        <v>130</v>
      </c>
      <c r="G1273" s="108" t="s">
        <v>661</v>
      </c>
      <c r="H1273" s="114"/>
      <c r="I1273" s="118"/>
    </row>
    <row r="1274" spans="1:9" x14ac:dyDescent="0.25">
      <c r="A1274" s="116">
        <v>42186</v>
      </c>
      <c r="B1274" s="118"/>
      <c r="C1274" s="118"/>
      <c r="D1274" s="140">
        <v>10</v>
      </c>
      <c r="E1274" s="110">
        <f t="shared" si="21"/>
        <v>15781.169999999986</v>
      </c>
      <c r="F1274" s="114" t="s">
        <v>130</v>
      </c>
      <c r="G1274" s="108" t="s">
        <v>325</v>
      </c>
      <c r="H1274" s="114"/>
      <c r="I1274" s="118"/>
    </row>
    <row r="1275" spans="1:9" x14ac:dyDescent="0.25">
      <c r="A1275" s="116">
        <v>42188</v>
      </c>
      <c r="B1275" s="118"/>
      <c r="C1275" s="118"/>
      <c r="D1275" s="139">
        <v>-119.85</v>
      </c>
      <c r="E1275" s="110">
        <f t="shared" si="21"/>
        <v>15661.319999999985</v>
      </c>
      <c r="F1275" s="114" t="s">
        <v>134</v>
      </c>
      <c r="G1275" s="108" t="s">
        <v>685</v>
      </c>
      <c r="H1275" s="114"/>
      <c r="I1275" s="118"/>
    </row>
    <row r="1276" spans="1:9" x14ac:dyDescent="0.25">
      <c r="A1276" s="116">
        <v>42190</v>
      </c>
      <c r="B1276" s="118"/>
      <c r="C1276" s="118"/>
      <c r="D1276" s="139">
        <v>-20</v>
      </c>
      <c r="E1276" s="110">
        <f t="shared" si="21"/>
        <v>15641.319999999985</v>
      </c>
      <c r="F1276" s="114" t="s">
        <v>129</v>
      </c>
      <c r="G1276" s="108" t="s">
        <v>687</v>
      </c>
      <c r="H1276" s="114"/>
      <c r="I1276" s="118"/>
    </row>
    <row r="1277" spans="1:9" x14ac:dyDescent="0.25">
      <c r="A1277" s="116">
        <v>42190</v>
      </c>
      <c r="B1277" s="118"/>
      <c r="C1277" s="118"/>
      <c r="D1277" s="140">
        <v>20</v>
      </c>
      <c r="E1277" s="110">
        <f t="shared" si="21"/>
        <v>15661.319999999985</v>
      </c>
      <c r="F1277" s="114" t="s">
        <v>129</v>
      </c>
      <c r="G1277" s="108" t="s">
        <v>688</v>
      </c>
      <c r="H1277" s="114"/>
      <c r="I1277" s="118"/>
    </row>
    <row r="1278" spans="1:9" x14ac:dyDescent="0.25">
      <c r="A1278" s="116">
        <v>42198</v>
      </c>
      <c r="B1278" s="118"/>
      <c r="C1278" s="118"/>
      <c r="D1278" s="140">
        <v>500</v>
      </c>
      <c r="E1278" s="110">
        <f t="shared" si="21"/>
        <v>16161.319999999985</v>
      </c>
      <c r="F1278" s="114" t="s">
        <v>130</v>
      </c>
      <c r="G1278" s="108" t="s">
        <v>686</v>
      </c>
      <c r="H1278" s="114"/>
      <c r="I1278" s="118"/>
    </row>
    <row r="1279" spans="1:9" ht="12.25" customHeight="1" x14ac:dyDescent="0.25">
      <c r="A1279" s="116">
        <v>42206</v>
      </c>
      <c r="B1279" s="118"/>
      <c r="C1279" s="118"/>
      <c r="D1279" s="140">
        <v>10</v>
      </c>
      <c r="E1279" s="110">
        <f t="shared" si="21"/>
        <v>16171.319999999985</v>
      </c>
      <c r="F1279" s="114" t="s">
        <v>130</v>
      </c>
      <c r="G1279" s="108" t="s">
        <v>455</v>
      </c>
      <c r="H1279" s="114"/>
      <c r="I1279" s="118"/>
    </row>
    <row r="1280" spans="1:9" ht="12.25" customHeight="1" x14ac:dyDescent="0.25">
      <c r="A1280" s="116">
        <v>42214</v>
      </c>
      <c r="B1280" s="118"/>
      <c r="C1280" s="118"/>
      <c r="D1280" s="139">
        <v>-11.9</v>
      </c>
      <c r="E1280" s="110">
        <f t="shared" si="21"/>
        <v>16159.419999999986</v>
      </c>
      <c r="F1280" s="114" t="s">
        <v>129</v>
      </c>
      <c r="G1280" s="108" t="s">
        <v>342</v>
      </c>
      <c r="H1280" s="114"/>
      <c r="I1280" s="118"/>
    </row>
    <row r="1281" spans="1:9" ht="12.25" customHeight="1" x14ac:dyDescent="0.25">
      <c r="A1281" s="116">
        <v>42216</v>
      </c>
      <c r="B1281" s="118"/>
      <c r="C1281" s="118"/>
      <c r="D1281" s="140">
        <v>10</v>
      </c>
      <c r="E1281" s="110">
        <f t="shared" si="21"/>
        <v>16169.419999999986</v>
      </c>
      <c r="F1281" s="114" t="s">
        <v>130</v>
      </c>
      <c r="G1281" s="108" t="s">
        <v>315</v>
      </c>
      <c r="H1281" s="114"/>
      <c r="I1281" s="118"/>
    </row>
    <row r="1282" spans="1:9" ht="12.25" customHeight="1" x14ac:dyDescent="0.25">
      <c r="A1282" s="116">
        <v>42217</v>
      </c>
      <c r="B1282" s="118"/>
      <c r="C1282" s="118"/>
      <c r="D1282" s="140">
        <v>30</v>
      </c>
      <c r="E1282" s="110">
        <f t="shared" si="21"/>
        <v>16199.419999999986</v>
      </c>
      <c r="F1282" s="114" t="s">
        <v>130</v>
      </c>
      <c r="G1282" s="108" t="s">
        <v>570</v>
      </c>
      <c r="H1282" s="114"/>
      <c r="I1282" s="118"/>
    </row>
    <row r="1283" spans="1:9" ht="12.25" customHeight="1" x14ac:dyDescent="0.25">
      <c r="A1283" s="116">
        <v>42219</v>
      </c>
      <c r="B1283" s="118"/>
      <c r="C1283" s="118"/>
      <c r="D1283" s="140">
        <v>10</v>
      </c>
      <c r="E1283" s="110">
        <f t="shared" si="21"/>
        <v>16209.419999999986</v>
      </c>
      <c r="F1283" s="114" t="s">
        <v>130</v>
      </c>
      <c r="G1283" s="108" t="s">
        <v>661</v>
      </c>
      <c r="H1283" s="114"/>
      <c r="I1283" s="118"/>
    </row>
    <row r="1284" spans="1:9" ht="12.25" customHeight="1" x14ac:dyDescent="0.25">
      <c r="A1284" s="116">
        <v>42219</v>
      </c>
      <c r="B1284" s="118"/>
      <c r="C1284" s="118"/>
      <c r="D1284" s="140">
        <v>10</v>
      </c>
      <c r="E1284" s="110">
        <f t="shared" si="21"/>
        <v>16219.419999999986</v>
      </c>
      <c r="F1284" s="114" t="s">
        <v>130</v>
      </c>
      <c r="G1284" s="108" t="s">
        <v>325</v>
      </c>
      <c r="H1284" s="114"/>
      <c r="I1284" s="118"/>
    </row>
    <row r="1285" spans="1:9" ht="12.25" customHeight="1" x14ac:dyDescent="0.25">
      <c r="A1285" s="116">
        <v>42237</v>
      </c>
      <c r="B1285" s="118"/>
      <c r="C1285" s="118"/>
      <c r="D1285" s="140">
        <v>10</v>
      </c>
      <c r="E1285" s="110">
        <f t="shared" si="21"/>
        <v>16229.419999999986</v>
      </c>
      <c r="F1285" s="114" t="s">
        <v>130</v>
      </c>
      <c r="G1285" s="108" t="s">
        <v>455</v>
      </c>
      <c r="H1285" s="114"/>
      <c r="I1285" s="118"/>
    </row>
    <row r="1286" spans="1:9" ht="12.25" customHeight="1" x14ac:dyDescent="0.25">
      <c r="A1286" s="116">
        <v>42243</v>
      </c>
      <c r="B1286" s="118"/>
      <c r="C1286" s="118"/>
      <c r="D1286" s="140">
        <v>119.85</v>
      </c>
      <c r="E1286" s="110">
        <f t="shared" si="21"/>
        <v>16349.269999999986</v>
      </c>
      <c r="F1286" s="114" t="s">
        <v>134</v>
      </c>
      <c r="G1286" s="108" t="s">
        <v>685</v>
      </c>
      <c r="H1286" s="114"/>
      <c r="I1286" s="118"/>
    </row>
    <row r="1287" spans="1:9" ht="12.25" customHeight="1" x14ac:dyDescent="0.25">
      <c r="A1287" s="116">
        <v>42243</v>
      </c>
      <c r="B1287" s="118"/>
      <c r="C1287" s="118"/>
      <c r="D1287" s="139">
        <v>-12.15</v>
      </c>
      <c r="E1287" s="110">
        <f t="shared" si="21"/>
        <v>16337.119999999986</v>
      </c>
      <c r="F1287" s="114" t="s">
        <v>129</v>
      </c>
      <c r="G1287" s="108" t="s">
        <v>342</v>
      </c>
      <c r="H1287" s="114"/>
      <c r="I1287" s="118"/>
    </row>
    <row r="1288" spans="1:9" ht="12.25" customHeight="1" x14ac:dyDescent="0.25">
      <c r="A1288" s="116">
        <v>42245</v>
      </c>
      <c r="B1288" s="118"/>
      <c r="C1288" s="118"/>
      <c r="D1288" s="139">
        <v>-199.9</v>
      </c>
      <c r="E1288" s="110">
        <f t="shared" si="21"/>
        <v>16137.219999999987</v>
      </c>
      <c r="F1288" s="114" t="s">
        <v>134</v>
      </c>
      <c r="G1288" s="108" t="s">
        <v>685</v>
      </c>
      <c r="H1288" s="114"/>
      <c r="I1288" s="118"/>
    </row>
    <row r="1289" spans="1:9" ht="12.25" customHeight="1" x14ac:dyDescent="0.25">
      <c r="A1289" s="116">
        <v>42247</v>
      </c>
      <c r="B1289" s="118"/>
      <c r="C1289" s="118"/>
      <c r="D1289" s="140">
        <v>10</v>
      </c>
      <c r="E1289" s="110">
        <f t="shared" si="21"/>
        <v>16147.219999999987</v>
      </c>
      <c r="F1289" s="114" t="s">
        <v>130</v>
      </c>
      <c r="G1289" s="108" t="s">
        <v>315</v>
      </c>
      <c r="H1289" s="114"/>
      <c r="I1289" s="118"/>
    </row>
    <row r="1290" spans="1:9" ht="12.25" customHeight="1" x14ac:dyDescent="0.25">
      <c r="A1290" s="116">
        <v>42248</v>
      </c>
      <c r="B1290" s="118"/>
      <c r="C1290" s="118"/>
      <c r="D1290" s="140">
        <v>10</v>
      </c>
      <c r="E1290" s="110">
        <f t="shared" si="21"/>
        <v>16157.219999999987</v>
      </c>
      <c r="F1290" s="114" t="s">
        <v>130</v>
      </c>
      <c r="G1290" s="108" t="s">
        <v>661</v>
      </c>
      <c r="H1290" s="114"/>
      <c r="I1290" s="118"/>
    </row>
    <row r="1291" spans="1:9" ht="12.25" customHeight="1" x14ac:dyDescent="0.25">
      <c r="A1291" s="116">
        <v>42248</v>
      </c>
      <c r="B1291" s="118"/>
      <c r="C1291" s="118"/>
      <c r="D1291" s="140">
        <v>10</v>
      </c>
      <c r="E1291" s="110">
        <f t="shared" si="21"/>
        <v>16167.219999999987</v>
      </c>
      <c r="F1291" s="114" t="s">
        <v>130</v>
      </c>
      <c r="G1291" s="108" t="s">
        <v>325</v>
      </c>
      <c r="H1291" s="114"/>
      <c r="I1291" s="118"/>
    </row>
    <row r="1292" spans="1:9" ht="12.25" customHeight="1" x14ac:dyDescent="0.25">
      <c r="A1292" s="116">
        <v>42254</v>
      </c>
      <c r="B1292" s="118"/>
      <c r="C1292" s="118"/>
      <c r="D1292" s="140">
        <v>50</v>
      </c>
      <c r="E1292" s="110">
        <f t="shared" si="21"/>
        <v>16217.219999999987</v>
      </c>
      <c r="F1292" s="114" t="s">
        <v>130</v>
      </c>
      <c r="G1292" s="108" t="s">
        <v>455</v>
      </c>
      <c r="H1292" s="114"/>
      <c r="I1292" s="118"/>
    </row>
    <row r="1293" spans="1:9" ht="12.25" customHeight="1" x14ac:dyDescent="0.25">
      <c r="A1293" s="116">
        <v>42261</v>
      </c>
      <c r="B1293" s="118"/>
      <c r="C1293" s="118"/>
      <c r="D1293" s="140">
        <v>50</v>
      </c>
      <c r="E1293" s="110">
        <f t="shared" ref="E1293:E1356" si="22">E1292+D1293</f>
        <v>16267.219999999987</v>
      </c>
      <c r="F1293" s="114" t="s">
        <v>130</v>
      </c>
      <c r="G1293" s="108" t="s">
        <v>689</v>
      </c>
      <c r="H1293" s="114"/>
      <c r="I1293" s="118"/>
    </row>
    <row r="1294" spans="1:9" ht="12.25" customHeight="1" x14ac:dyDescent="0.25">
      <c r="A1294" s="116">
        <v>42263</v>
      </c>
      <c r="B1294" s="118"/>
      <c r="C1294" s="118"/>
      <c r="D1294" s="140">
        <v>25</v>
      </c>
      <c r="E1294" s="110">
        <f t="shared" si="22"/>
        <v>16292.219999999987</v>
      </c>
      <c r="F1294" s="114" t="s">
        <v>130</v>
      </c>
      <c r="G1294" s="108" t="s">
        <v>362</v>
      </c>
      <c r="H1294" s="114"/>
      <c r="I1294" s="118"/>
    </row>
    <row r="1295" spans="1:9" ht="12.25" customHeight="1" x14ac:dyDescent="0.25">
      <c r="A1295" s="116">
        <v>42268</v>
      </c>
      <c r="B1295" s="118"/>
      <c r="C1295" s="118"/>
      <c r="D1295" s="140">
        <v>10</v>
      </c>
      <c r="E1295" s="110">
        <f t="shared" si="22"/>
        <v>16302.219999999987</v>
      </c>
      <c r="F1295" s="114" t="s">
        <v>130</v>
      </c>
      <c r="G1295" s="108" t="s">
        <v>667</v>
      </c>
      <c r="H1295" s="114"/>
      <c r="I1295" s="118"/>
    </row>
    <row r="1296" spans="1:9" ht="12.25" customHeight="1" x14ac:dyDescent="0.25">
      <c r="A1296" s="116">
        <v>42272</v>
      </c>
      <c r="B1296" s="118"/>
      <c r="C1296" s="118"/>
      <c r="D1296" s="139">
        <v>-11.9</v>
      </c>
      <c r="E1296" s="110">
        <f t="shared" si="22"/>
        <v>16290.319999999987</v>
      </c>
      <c r="F1296" s="114" t="s">
        <v>129</v>
      </c>
      <c r="G1296" s="108" t="s">
        <v>342</v>
      </c>
      <c r="H1296" s="114"/>
      <c r="I1296" s="118"/>
    </row>
    <row r="1297" spans="1:9" ht="12.25" customHeight="1" x14ac:dyDescent="0.25">
      <c r="A1297" s="116">
        <v>42274</v>
      </c>
      <c r="B1297" s="118"/>
      <c r="C1297" s="118"/>
      <c r="D1297" s="139">
        <v>-67.64</v>
      </c>
      <c r="E1297" s="110">
        <f t="shared" si="22"/>
        <v>16222.679999999988</v>
      </c>
      <c r="F1297" s="114" t="s">
        <v>129</v>
      </c>
      <c r="G1297" s="108" t="s">
        <v>690</v>
      </c>
      <c r="H1297" s="114"/>
      <c r="I1297" s="118"/>
    </row>
    <row r="1298" spans="1:9" ht="12.25" customHeight="1" x14ac:dyDescent="0.25">
      <c r="A1298" s="116">
        <v>42276</v>
      </c>
      <c r="B1298" s="118"/>
      <c r="C1298" s="118"/>
      <c r="D1298" s="140">
        <v>15</v>
      </c>
      <c r="E1298" s="110">
        <f t="shared" si="22"/>
        <v>16237.679999999988</v>
      </c>
      <c r="F1298" s="114" t="s">
        <v>130</v>
      </c>
      <c r="G1298" s="108" t="s">
        <v>362</v>
      </c>
      <c r="H1298" s="114"/>
      <c r="I1298" s="118"/>
    </row>
    <row r="1299" spans="1:9" ht="12" customHeight="1" x14ac:dyDescent="0.25">
      <c r="A1299" s="116">
        <v>42277</v>
      </c>
      <c r="B1299" s="118"/>
      <c r="C1299" s="118"/>
      <c r="D1299" s="140">
        <v>10</v>
      </c>
      <c r="E1299" s="110">
        <f t="shared" si="22"/>
        <v>16247.679999999988</v>
      </c>
      <c r="F1299" s="114" t="s">
        <v>130</v>
      </c>
      <c r="G1299" s="108" t="s">
        <v>315</v>
      </c>
      <c r="H1299" s="114"/>
      <c r="I1299" s="118"/>
    </row>
    <row r="1300" spans="1:9" ht="12.25" customHeight="1" x14ac:dyDescent="0.25">
      <c r="A1300" s="116">
        <v>42278</v>
      </c>
      <c r="B1300" s="118"/>
      <c r="C1300" s="118"/>
      <c r="D1300" s="140">
        <v>10</v>
      </c>
      <c r="E1300" s="110">
        <f t="shared" si="22"/>
        <v>16257.679999999988</v>
      </c>
      <c r="F1300" s="114" t="s">
        <v>130</v>
      </c>
      <c r="G1300" s="108" t="s">
        <v>661</v>
      </c>
      <c r="H1300" s="114"/>
      <c r="I1300" s="118"/>
    </row>
    <row r="1301" spans="1:9" ht="12.25" customHeight="1" x14ac:dyDescent="0.25">
      <c r="A1301" s="116">
        <v>42278</v>
      </c>
      <c r="B1301" s="118"/>
      <c r="C1301" s="118"/>
      <c r="D1301" s="140">
        <v>10</v>
      </c>
      <c r="E1301" s="110">
        <f t="shared" si="22"/>
        <v>16267.679999999988</v>
      </c>
      <c r="F1301" s="114" t="s">
        <v>130</v>
      </c>
      <c r="G1301" s="108" t="s">
        <v>325</v>
      </c>
      <c r="H1301" s="114"/>
      <c r="I1301" s="118"/>
    </row>
    <row r="1302" spans="1:9" ht="12.25" customHeight="1" x14ac:dyDescent="0.25">
      <c r="A1302" s="116">
        <v>42282</v>
      </c>
      <c r="B1302" s="118"/>
      <c r="C1302" s="118"/>
      <c r="D1302" s="140">
        <v>30</v>
      </c>
      <c r="E1302" s="110">
        <f t="shared" si="22"/>
        <v>16297.679999999988</v>
      </c>
      <c r="F1302" s="114" t="s">
        <v>130</v>
      </c>
      <c r="G1302" s="108" t="s">
        <v>570</v>
      </c>
      <c r="H1302" s="114"/>
      <c r="I1302" s="118"/>
    </row>
    <row r="1303" spans="1:9" ht="12.25" customHeight="1" x14ac:dyDescent="0.25">
      <c r="A1303" s="116">
        <v>42286</v>
      </c>
      <c r="B1303" s="118"/>
      <c r="C1303" s="118"/>
      <c r="D1303" s="139">
        <v>-143.99</v>
      </c>
      <c r="E1303" s="110">
        <f t="shared" si="22"/>
        <v>16153.689999999988</v>
      </c>
      <c r="F1303" s="114" t="s">
        <v>129</v>
      </c>
      <c r="G1303" s="108" t="s">
        <v>691</v>
      </c>
      <c r="H1303" s="114"/>
      <c r="I1303" s="118"/>
    </row>
    <row r="1304" spans="1:9" ht="12.25" customHeight="1" x14ac:dyDescent="0.25">
      <c r="A1304" s="116">
        <v>42298</v>
      </c>
      <c r="B1304" s="118"/>
      <c r="C1304" s="118"/>
      <c r="D1304" s="140">
        <v>10</v>
      </c>
      <c r="E1304" s="110">
        <f t="shared" si="22"/>
        <v>16163.689999999988</v>
      </c>
      <c r="F1304" s="114" t="s">
        <v>130</v>
      </c>
      <c r="G1304" s="108" t="s">
        <v>667</v>
      </c>
      <c r="H1304" s="114"/>
      <c r="I1304" s="118"/>
    </row>
    <row r="1305" spans="1:9" ht="12.25" customHeight="1" x14ac:dyDescent="0.25">
      <c r="A1305" s="116">
        <v>42298</v>
      </c>
      <c r="B1305" s="118"/>
      <c r="C1305" s="118"/>
      <c r="D1305" s="140">
        <v>20422.57</v>
      </c>
      <c r="E1305" s="110">
        <f t="shared" si="22"/>
        <v>36586.259999999987</v>
      </c>
      <c r="F1305" s="114" t="s">
        <v>669</v>
      </c>
      <c r="G1305" s="108" t="s">
        <v>543</v>
      </c>
      <c r="H1305" s="114"/>
      <c r="I1305" s="118"/>
    </row>
    <row r="1306" spans="1:9" ht="12.25" customHeight="1" x14ac:dyDescent="0.25">
      <c r="A1306" s="116">
        <v>42306</v>
      </c>
      <c r="B1306" s="118"/>
      <c r="C1306" s="118"/>
      <c r="D1306" s="139">
        <v>-11.9</v>
      </c>
      <c r="E1306" s="110">
        <f t="shared" si="22"/>
        <v>36574.359999999986</v>
      </c>
      <c r="F1306" s="114" t="s">
        <v>129</v>
      </c>
      <c r="G1306" s="108" t="s">
        <v>342</v>
      </c>
      <c r="H1306" s="114"/>
      <c r="I1306" s="118"/>
    </row>
    <row r="1307" spans="1:9" ht="12.25" customHeight="1" x14ac:dyDescent="0.25">
      <c r="A1307" s="116">
        <v>42310</v>
      </c>
      <c r="B1307" s="118"/>
      <c r="C1307" s="118"/>
      <c r="D1307" s="140">
        <v>10</v>
      </c>
      <c r="E1307" s="110">
        <f t="shared" si="22"/>
        <v>36584.359999999986</v>
      </c>
      <c r="F1307" s="114" t="s">
        <v>130</v>
      </c>
      <c r="G1307" s="108" t="s">
        <v>325</v>
      </c>
      <c r="H1307" s="114"/>
      <c r="I1307" s="118"/>
    </row>
    <row r="1308" spans="1:9" ht="12.25" customHeight="1" x14ac:dyDescent="0.25">
      <c r="A1308" s="116">
        <v>42310</v>
      </c>
      <c r="B1308" s="118"/>
      <c r="C1308" s="118"/>
      <c r="D1308" s="140">
        <v>10</v>
      </c>
      <c r="E1308" s="110">
        <f t="shared" si="22"/>
        <v>36594.359999999986</v>
      </c>
      <c r="F1308" s="114" t="s">
        <v>130</v>
      </c>
      <c r="G1308" s="108" t="s">
        <v>661</v>
      </c>
      <c r="H1308" s="114"/>
      <c r="I1308" s="118"/>
    </row>
    <row r="1309" spans="1:9" ht="12.25" customHeight="1" x14ac:dyDescent="0.25">
      <c r="A1309" s="116">
        <v>42310</v>
      </c>
      <c r="B1309" s="118"/>
      <c r="C1309" s="118"/>
      <c r="D1309" s="140">
        <v>10</v>
      </c>
      <c r="E1309" s="110">
        <f t="shared" si="22"/>
        <v>36604.359999999986</v>
      </c>
      <c r="F1309" s="114" t="s">
        <v>130</v>
      </c>
      <c r="G1309" s="108" t="s">
        <v>315</v>
      </c>
      <c r="H1309" s="114"/>
      <c r="I1309" s="118"/>
    </row>
    <row r="1310" spans="1:9" ht="12.25" customHeight="1" x14ac:dyDescent="0.25">
      <c r="A1310" s="116">
        <v>42312</v>
      </c>
      <c r="B1310" s="118"/>
      <c r="C1310" s="118"/>
      <c r="D1310" s="139">
        <v>-69</v>
      </c>
      <c r="E1310" s="110">
        <f t="shared" si="22"/>
        <v>36535.359999999986</v>
      </c>
      <c r="F1310" s="114" t="s">
        <v>134</v>
      </c>
      <c r="G1310" s="108" t="s">
        <v>693</v>
      </c>
      <c r="H1310" s="114"/>
      <c r="I1310" s="118"/>
    </row>
    <row r="1311" spans="1:9" ht="12.25" customHeight="1" x14ac:dyDescent="0.25">
      <c r="A1311" s="116">
        <v>42326</v>
      </c>
      <c r="B1311" s="118"/>
      <c r="C1311" s="118"/>
      <c r="D1311" s="139">
        <v>-89.99</v>
      </c>
      <c r="E1311" s="110">
        <f t="shared" si="22"/>
        <v>36445.369999999988</v>
      </c>
      <c r="F1311" s="114" t="s">
        <v>134</v>
      </c>
      <c r="G1311" s="108" t="s">
        <v>694</v>
      </c>
      <c r="H1311" s="114"/>
      <c r="I1311" s="118"/>
    </row>
    <row r="1312" spans="1:9" ht="12.25" customHeight="1" x14ac:dyDescent="0.25">
      <c r="A1312" s="116">
        <v>42327</v>
      </c>
      <c r="B1312" s="118"/>
      <c r="C1312" s="118"/>
      <c r="D1312" s="139">
        <v>-59.9</v>
      </c>
      <c r="E1312" s="110">
        <f t="shared" si="22"/>
        <v>36385.469999999987</v>
      </c>
      <c r="F1312" s="114" t="s">
        <v>129</v>
      </c>
      <c r="G1312" s="108" t="s">
        <v>695</v>
      </c>
      <c r="H1312" s="114"/>
      <c r="I1312" s="118"/>
    </row>
    <row r="1313" spans="1:9" ht="12.25" customHeight="1" x14ac:dyDescent="0.25">
      <c r="A1313" s="116" t="s">
        <v>697</v>
      </c>
      <c r="B1313" s="118"/>
      <c r="C1313" s="118"/>
      <c r="D1313" s="137">
        <v>365</v>
      </c>
      <c r="E1313" s="110">
        <f t="shared" si="22"/>
        <v>36750.469999999987</v>
      </c>
      <c r="F1313" s="114" t="s">
        <v>130</v>
      </c>
      <c r="G1313" s="108" t="s">
        <v>628</v>
      </c>
      <c r="H1313" s="114"/>
      <c r="I1313" s="118"/>
    </row>
    <row r="1314" spans="1:9" ht="12.25" customHeight="1" x14ac:dyDescent="0.25">
      <c r="A1314" s="116" t="s">
        <v>698</v>
      </c>
      <c r="B1314" s="118"/>
      <c r="C1314" s="118"/>
      <c r="D1314" s="137">
        <v>78.2</v>
      </c>
      <c r="E1314" s="110">
        <f t="shared" si="22"/>
        <v>36828.669999999984</v>
      </c>
      <c r="F1314" s="114" t="s">
        <v>130</v>
      </c>
      <c r="G1314" s="108" t="s">
        <v>703</v>
      </c>
      <c r="H1314" s="114"/>
      <c r="I1314" s="118"/>
    </row>
    <row r="1315" spans="1:9" ht="12.25" customHeight="1" x14ac:dyDescent="0.25">
      <c r="A1315" s="116" t="s">
        <v>699</v>
      </c>
      <c r="B1315" s="118"/>
      <c r="C1315" s="118"/>
      <c r="D1315" s="137">
        <v>10</v>
      </c>
      <c r="E1315" s="110">
        <f t="shared" si="22"/>
        <v>36838.669999999984</v>
      </c>
      <c r="F1315" s="114" t="s">
        <v>130</v>
      </c>
      <c r="G1315" s="108" t="s">
        <v>667</v>
      </c>
      <c r="H1315" s="114"/>
      <c r="I1315" s="118"/>
    </row>
    <row r="1316" spans="1:9" ht="12.25" customHeight="1" x14ac:dyDescent="0.25">
      <c r="A1316" s="116" t="s">
        <v>700</v>
      </c>
      <c r="B1316" s="118"/>
      <c r="C1316" s="118"/>
      <c r="D1316" s="139">
        <v>-379.3</v>
      </c>
      <c r="E1316" s="110">
        <f t="shared" si="22"/>
        <v>36459.369999999981</v>
      </c>
      <c r="F1316" s="114" t="s">
        <v>134</v>
      </c>
      <c r="G1316" s="108" t="s">
        <v>490</v>
      </c>
      <c r="H1316" s="114"/>
      <c r="I1316" s="118"/>
    </row>
    <row r="1317" spans="1:9" ht="12.25" customHeight="1" x14ac:dyDescent="0.25">
      <c r="A1317" s="116" t="s">
        <v>700</v>
      </c>
      <c r="B1317" s="118"/>
      <c r="C1317" s="118"/>
      <c r="D1317" s="139">
        <v>-11.9</v>
      </c>
      <c r="E1317" s="110">
        <f t="shared" si="22"/>
        <v>36447.469999999979</v>
      </c>
      <c r="F1317" s="114" t="s">
        <v>129</v>
      </c>
      <c r="G1317" s="108" t="s">
        <v>342</v>
      </c>
      <c r="H1317" s="114"/>
      <c r="I1317" s="118"/>
    </row>
    <row r="1318" spans="1:9" ht="12.25" customHeight="1" x14ac:dyDescent="0.25">
      <c r="A1318" s="116" t="s">
        <v>701</v>
      </c>
      <c r="B1318" s="118"/>
      <c r="C1318" s="118"/>
      <c r="D1318" s="139">
        <v>-6578.54</v>
      </c>
      <c r="E1318" s="110">
        <f t="shared" si="22"/>
        <v>29868.929999999978</v>
      </c>
      <c r="F1318" s="114" t="s">
        <v>134</v>
      </c>
      <c r="G1318" s="108" t="s">
        <v>702</v>
      </c>
      <c r="H1318" s="114"/>
      <c r="I1318" s="118"/>
    </row>
    <row r="1319" spans="1:9" ht="12.25" customHeight="1" x14ac:dyDescent="0.25">
      <c r="A1319" s="116" t="s">
        <v>701</v>
      </c>
      <c r="B1319" s="118"/>
      <c r="C1319" s="118"/>
      <c r="D1319" s="139">
        <v>-14.5</v>
      </c>
      <c r="E1319" s="110">
        <f t="shared" si="22"/>
        <v>29854.429999999978</v>
      </c>
      <c r="F1319" s="114" t="s">
        <v>129</v>
      </c>
      <c r="G1319" s="108" t="s">
        <v>18</v>
      </c>
      <c r="H1319" s="114"/>
      <c r="I1319" s="118"/>
    </row>
    <row r="1320" spans="1:9" ht="12.25" customHeight="1" x14ac:dyDescent="0.25">
      <c r="A1320" s="116" t="s">
        <v>711</v>
      </c>
      <c r="B1320" s="118"/>
      <c r="C1320" s="118"/>
      <c r="D1320" s="140">
        <v>10</v>
      </c>
      <c r="E1320" s="110">
        <f t="shared" si="22"/>
        <v>29864.429999999978</v>
      </c>
      <c r="F1320" s="114" t="s">
        <v>130</v>
      </c>
      <c r="G1320" s="108" t="s">
        <v>315</v>
      </c>
      <c r="H1320" s="114"/>
      <c r="I1320" s="118"/>
    </row>
    <row r="1321" spans="1:9" ht="12.25" customHeight="1" x14ac:dyDescent="0.25">
      <c r="A1321" s="116">
        <v>42016</v>
      </c>
      <c r="B1321" s="118"/>
      <c r="C1321" s="118"/>
      <c r="D1321" s="140">
        <v>10</v>
      </c>
      <c r="E1321" s="110">
        <f t="shared" si="22"/>
        <v>29874.429999999978</v>
      </c>
      <c r="F1321" s="114" t="s">
        <v>130</v>
      </c>
      <c r="G1321" s="108" t="s">
        <v>325</v>
      </c>
      <c r="H1321" s="114"/>
      <c r="I1321" s="118"/>
    </row>
    <row r="1322" spans="1:9" ht="12.25" customHeight="1" x14ac:dyDescent="0.25">
      <c r="A1322" s="116">
        <v>42016</v>
      </c>
      <c r="B1322" s="118"/>
      <c r="C1322" s="118"/>
      <c r="D1322" s="140">
        <v>10</v>
      </c>
      <c r="E1322" s="110">
        <f t="shared" si="22"/>
        <v>29884.429999999978</v>
      </c>
      <c r="F1322" s="114" t="s">
        <v>130</v>
      </c>
      <c r="G1322" s="108" t="s">
        <v>661</v>
      </c>
      <c r="H1322" s="114"/>
      <c r="I1322" s="118"/>
    </row>
    <row r="1323" spans="1:9" ht="12.25" customHeight="1" x14ac:dyDescent="0.25">
      <c r="A1323" s="116">
        <v>42047</v>
      </c>
      <c r="B1323" s="118"/>
      <c r="C1323" s="118"/>
      <c r="D1323" s="139">
        <v>-378.17</v>
      </c>
      <c r="E1323" s="110">
        <f t="shared" si="22"/>
        <v>29506.25999999998</v>
      </c>
      <c r="F1323" s="114" t="s">
        <v>134</v>
      </c>
      <c r="G1323" s="108" t="s">
        <v>490</v>
      </c>
      <c r="H1323" s="114"/>
      <c r="I1323" s="118"/>
    </row>
    <row r="1324" spans="1:9" ht="12.25" customHeight="1" x14ac:dyDescent="0.25">
      <c r="A1324" s="116">
        <v>42075</v>
      </c>
      <c r="B1324" s="118"/>
      <c r="C1324" s="118"/>
      <c r="D1324" s="139">
        <v>-378.81</v>
      </c>
      <c r="E1324" s="110">
        <f t="shared" si="22"/>
        <v>29127.449999999979</v>
      </c>
      <c r="F1324" s="114" t="s">
        <v>134</v>
      </c>
      <c r="G1324" s="108" t="s">
        <v>490</v>
      </c>
      <c r="H1324" s="114"/>
      <c r="I1324" s="118"/>
    </row>
    <row r="1325" spans="1:9" ht="12.25" customHeight="1" x14ac:dyDescent="0.25">
      <c r="A1325" s="116">
        <v>407348</v>
      </c>
      <c r="B1325" s="118"/>
      <c r="C1325" s="118"/>
      <c r="D1325" s="140">
        <v>15</v>
      </c>
      <c r="E1325" s="110">
        <f t="shared" si="22"/>
        <v>29142.449999999979</v>
      </c>
      <c r="F1325" s="114" t="s">
        <v>130</v>
      </c>
      <c r="G1325" s="108" t="s">
        <v>362</v>
      </c>
      <c r="H1325" s="114"/>
      <c r="I1325" s="118"/>
    </row>
    <row r="1326" spans="1:9" ht="12.25" customHeight="1" x14ac:dyDescent="0.25">
      <c r="A1326" s="116">
        <v>42106</v>
      </c>
      <c r="B1326" s="118"/>
      <c r="C1326" s="118"/>
      <c r="D1326" s="139">
        <v>-370.67</v>
      </c>
      <c r="E1326" s="110">
        <f t="shared" si="22"/>
        <v>28771.779999999981</v>
      </c>
      <c r="F1326" s="114" t="s">
        <v>134</v>
      </c>
      <c r="G1326" s="108" t="s">
        <v>490</v>
      </c>
      <c r="H1326" s="114"/>
      <c r="I1326" s="118"/>
    </row>
    <row r="1327" spans="1:9" ht="12.25" customHeight="1" x14ac:dyDescent="0.25">
      <c r="A1327" s="116">
        <v>42136</v>
      </c>
      <c r="B1327" s="118"/>
      <c r="C1327" s="118"/>
      <c r="D1327" s="139">
        <v>-368.84</v>
      </c>
      <c r="E1327" s="110">
        <f t="shared" si="22"/>
        <v>28402.939999999981</v>
      </c>
      <c r="F1327" s="114" t="s">
        <v>134</v>
      </c>
      <c r="G1327" s="108" t="s">
        <v>514</v>
      </c>
      <c r="H1327" s="114"/>
      <c r="I1327" s="118"/>
    </row>
    <row r="1328" spans="1:9" ht="12.25" customHeight="1" x14ac:dyDescent="0.25">
      <c r="A1328" s="116" t="s">
        <v>712</v>
      </c>
      <c r="B1328" s="118"/>
      <c r="C1328" s="118"/>
      <c r="D1328" s="140">
        <v>330.02</v>
      </c>
      <c r="E1328" s="110">
        <f t="shared" si="22"/>
        <v>28732.959999999981</v>
      </c>
      <c r="F1328" s="114" t="s">
        <v>130</v>
      </c>
      <c r="G1328" s="108" t="s">
        <v>481</v>
      </c>
      <c r="H1328" s="114"/>
      <c r="I1328" s="118"/>
    </row>
    <row r="1329" spans="1:9" ht="12.25" customHeight="1" x14ac:dyDescent="0.25">
      <c r="A1329" s="116" t="s">
        <v>713</v>
      </c>
      <c r="B1329" s="118"/>
      <c r="C1329" s="118"/>
      <c r="D1329" s="140">
        <v>10</v>
      </c>
      <c r="E1329" s="110">
        <f t="shared" si="22"/>
        <v>28742.959999999981</v>
      </c>
      <c r="F1329" s="114" t="s">
        <v>130</v>
      </c>
      <c r="G1329" s="108" t="s">
        <v>455</v>
      </c>
      <c r="H1329" s="114"/>
      <c r="I1329" s="118"/>
    </row>
    <row r="1330" spans="1:9" ht="12.25" customHeight="1" x14ac:dyDescent="0.25">
      <c r="A1330" s="116" t="s">
        <v>714</v>
      </c>
      <c r="B1330" s="118"/>
      <c r="C1330" s="118"/>
      <c r="D1330" s="140">
        <v>100</v>
      </c>
      <c r="E1330" s="110">
        <f t="shared" si="22"/>
        <v>28842.959999999981</v>
      </c>
      <c r="F1330" s="114" t="s">
        <v>130</v>
      </c>
      <c r="G1330" s="108" t="s">
        <v>716</v>
      </c>
      <c r="H1330" s="114"/>
      <c r="I1330" s="118"/>
    </row>
    <row r="1331" spans="1:9" ht="12.25" customHeight="1" x14ac:dyDescent="0.25">
      <c r="A1331" s="116" t="s">
        <v>714</v>
      </c>
      <c r="B1331" s="118"/>
      <c r="C1331" s="118"/>
      <c r="D1331" s="139">
        <v>-15.5</v>
      </c>
      <c r="E1331" s="110">
        <f t="shared" si="22"/>
        <v>28827.459999999981</v>
      </c>
      <c r="F1331" s="114" t="s">
        <v>129</v>
      </c>
      <c r="G1331" s="108" t="s">
        <v>18</v>
      </c>
      <c r="H1331" s="114"/>
      <c r="I1331" s="118"/>
    </row>
    <row r="1332" spans="1:9" ht="12.25" customHeight="1" x14ac:dyDescent="0.25">
      <c r="A1332" s="116" t="s">
        <v>714</v>
      </c>
      <c r="B1332" s="118"/>
      <c r="C1332" s="118"/>
      <c r="D1332" s="139">
        <v>-6000</v>
      </c>
      <c r="E1332" s="110">
        <f t="shared" si="22"/>
        <v>22827.459999999981</v>
      </c>
      <c r="F1332" s="114" t="s">
        <v>134</v>
      </c>
      <c r="G1332" s="108" t="s">
        <v>715</v>
      </c>
      <c r="H1332" s="114"/>
      <c r="I1332" s="118"/>
    </row>
    <row r="1333" spans="1:9" ht="12.25" customHeight="1" x14ac:dyDescent="0.25">
      <c r="A1333" s="116">
        <v>42361</v>
      </c>
      <c r="B1333" s="118"/>
      <c r="C1333" s="118"/>
      <c r="D1333" s="140">
        <v>50</v>
      </c>
      <c r="E1333" s="110">
        <f t="shared" si="22"/>
        <v>22877.459999999981</v>
      </c>
      <c r="F1333" s="114" t="s">
        <v>130</v>
      </c>
      <c r="G1333" s="108" t="s">
        <v>718</v>
      </c>
      <c r="H1333" s="114"/>
      <c r="I1333" s="118"/>
    </row>
    <row r="1334" spans="1:9" ht="12.25" customHeight="1" x14ac:dyDescent="0.25">
      <c r="A1334" s="116">
        <v>42362</v>
      </c>
      <c r="B1334" s="118"/>
      <c r="C1334" s="118"/>
      <c r="D1334" s="140">
        <v>25</v>
      </c>
      <c r="E1334" s="110">
        <f t="shared" si="22"/>
        <v>22902.459999999981</v>
      </c>
      <c r="F1334" s="114" t="s">
        <v>130</v>
      </c>
      <c r="G1334" s="108" t="s">
        <v>719</v>
      </c>
      <c r="H1334" s="114"/>
      <c r="I1334" s="118"/>
    </row>
    <row r="1335" spans="1:9" ht="12.25" customHeight="1" x14ac:dyDescent="0.25">
      <c r="A1335" s="116">
        <v>42363</v>
      </c>
      <c r="B1335" s="118"/>
      <c r="C1335" s="118"/>
      <c r="D1335" s="140">
        <v>45</v>
      </c>
      <c r="E1335" s="110">
        <f t="shared" si="22"/>
        <v>22947.459999999981</v>
      </c>
      <c r="F1335" s="114" t="s">
        <v>130</v>
      </c>
      <c r="G1335" s="108" t="s">
        <v>720</v>
      </c>
      <c r="H1335" s="114"/>
      <c r="I1335" s="118"/>
    </row>
    <row r="1336" spans="1:9" ht="12.25" customHeight="1" x14ac:dyDescent="0.25">
      <c r="A1336" s="116">
        <v>42368</v>
      </c>
      <c r="B1336" s="118"/>
      <c r="C1336" s="118"/>
      <c r="D1336" s="140">
        <v>10</v>
      </c>
      <c r="E1336" s="110">
        <f t="shared" si="22"/>
        <v>22957.459999999981</v>
      </c>
      <c r="F1336" s="114" t="s">
        <v>130</v>
      </c>
      <c r="G1336" s="108" t="s">
        <v>721</v>
      </c>
      <c r="H1336" s="114"/>
      <c r="I1336" s="118"/>
    </row>
    <row r="1337" spans="1:9" ht="12.25" customHeight="1" x14ac:dyDescent="0.25">
      <c r="A1337" s="116">
        <v>42368</v>
      </c>
      <c r="B1337" s="118"/>
      <c r="C1337" s="118"/>
      <c r="D1337" s="139">
        <v>-14.15</v>
      </c>
      <c r="E1337" s="110">
        <f t="shared" si="22"/>
        <v>22943.309999999979</v>
      </c>
      <c r="F1337" s="114" t="s">
        <v>129</v>
      </c>
      <c r="G1337" s="108" t="s">
        <v>342</v>
      </c>
      <c r="H1337" s="114"/>
      <c r="I1337" s="118"/>
    </row>
    <row r="1338" spans="1:9" ht="12.25" customHeight="1" x14ac:dyDescent="0.25">
      <c r="A1338" s="116">
        <v>42368</v>
      </c>
      <c r="B1338" s="118"/>
      <c r="C1338" s="118"/>
      <c r="D1338" s="140">
        <v>500</v>
      </c>
      <c r="E1338" s="110">
        <f t="shared" si="22"/>
        <v>23443.309999999979</v>
      </c>
      <c r="F1338" s="114" t="s">
        <v>130</v>
      </c>
      <c r="G1338" s="108" t="s">
        <v>722</v>
      </c>
      <c r="H1338" s="114"/>
      <c r="I1338" s="118"/>
    </row>
    <row r="1339" spans="1:9" ht="12.25" customHeight="1" x14ac:dyDescent="0.25">
      <c r="A1339" s="116">
        <v>42369</v>
      </c>
      <c r="B1339" s="118"/>
      <c r="C1339" s="118"/>
      <c r="D1339" s="140">
        <v>10</v>
      </c>
      <c r="E1339" s="110">
        <f t="shared" si="22"/>
        <v>23453.309999999979</v>
      </c>
      <c r="F1339" s="114" t="s">
        <v>130</v>
      </c>
      <c r="G1339" s="108" t="s">
        <v>315</v>
      </c>
      <c r="H1339" s="114"/>
      <c r="I1339" s="118"/>
    </row>
    <row r="1340" spans="1:9" ht="12.25" customHeight="1" x14ac:dyDescent="0.25">
      <c r="A1340" s="116">
        <v>42369</v>
      </c>
      <c r="B1340" s="118"/>
      <c r="C1340" s="118"/>
      <c r="D1340" s="140">
        <v>50</v>
      </c>
      <c r="E1340" s="110">
        <f t="shared" si="22"/>
        <v>23503.309999999979</v>
      </c>
      <c r="F1340" s="114"/>
      <c r="G1340" s="108"/>
      <c r="H1340" s="114"/>
      <c r="I1340" s="118"/>
    </row>
    <row r="1341" spans="1:9" ht="12.25" customHeight="1" x14ac:dyDescent="0.25">
      <c r="A1341" s="116"/>
      <c r="B1341" s="118"/>
      <c r="C1341" s="118"/>
      <c r="D1341" s="140"/>
      <c r="E1341" s="110">
        <f t="shared" si="22"/>
        <v>23503.309999999979</v>
      </c>
      <c r="F1341" s="114"/>
      <c r="G1341" s="108"/>
      <c r="H1341" s="114"/>
      <c r="I1341" s="118"/>
    </row>
    <row r="1342" spans="1:9" ht="12.25" customHeight="1" x14ac:dyDescent="0.25">
      <c r="A1342" s="116">
        <v>42373</v>
      </c>
      <c r="B1342" s="118"/>
      <c r="C1342" s="118"/>
      <c r="D1342" s="140">
        <v>10</v>
      </c>
      <c r="E1342" s="110">
        <f t="shared" si="22"/>
        <v>23513.309999999979</v>
      </c>
      <c r="F1342" s="114" t="s">
        <v>130</v>
      </c>
      <c r="G1342" s="108" t="s">
        <v>661</v>
      </c>
      <c r="H1342" s="114"/>
      <c r="I1342" s="118"/>
    </row>
    <row r="1343" spans="1:9" x14ac:dyDescent="0.25">
      <c r="A1343" s="116">
        <v>42373</v>
      </c>
      <c r="B1343" s="118"/>
      <c r="C1343" s="118"/>
      <c r="D1343" s="140">
        <v>10</v>
      </c>
      <c r="E1343" s="110">
        <f t="shared" si="22"/>
        <v>23523.309999999979</v>
      </c>
      <c r="F1343" s="114" t="s">
        <v>130</v>
      </c>
      <c r="G1343" s="108" t="s">
        <v>325</v>
      </c>
      <c r="H1343" s="114"/>
      <c r="I1343" s="118"/>
    </row>
    <row r="1344" spans="1:9" x14ac:dyDescent="0.25">
      <c r="A1344" s="116">
        <v>42375</v>
      </c>
      <c r="B1344" s="118"/>
      <c r="C1344" s="118"/>
      <c r="D1344" s="140">
        <v>100</v>
      </c>
      <c r="E1344" s="110">
        <f t="shared" si="22"/>
        <v>23623.309999999979</v>
      </c>
      <c r="F1344" s="114" t="s">
        <v>130</v>
      </c>
      <c r="G1344" s="108" t="s">
        <v>725</v>
      </c>
      <c r="H1344" s="114"/>
      <c r="I1344" s="118"/>
    </row>
    <row r="1345" spans="1:9" x14ac:dyDescent="0.25">
      <c r="A1345" s="116">
        <v>42376</v>
      </c>
      <c r="B1345" s="118"/>
      <c r="C1345" s="118"/>
      <c r="D1345" s="139">
        <v>-373.12</v>
      </c>
      <c r="E1345" s="110">
        <f t="shared" si="22"/>
        <v>23250.189999999981</v>
      </c>
      <c r="F1345" s="114" t="s">
        <v>134</v>
      </c>
      <c r="G1345" s="108" t="s">
        <v>726</v>
      </c>
      <c r="H1345" s="114"/>
      <c r="I1345" s="118"/>
    </row>
    <row r="1346" spans="1:9" x14ac:dyDescent="0.25">
      <c r="A1346" s="116">
        <v>42390</v>
      </c>
      <c r="B1346" s="118"/>
      <c r="C1346" s="118"/>
      <c r="D1346" s="140">
        <v>10</v>
      </c>
      <c r="E1346" s="110">
        <f t="shared" si="22"/>
        <v>23260.189999999981</v>
      </c>
      <c r="F1346" s="114" t="s">
        <v>130</v>
      </c>
      <c r="G1346" s="108" t="s">
        <v>455</v>
      </c>
      <c r="H1346" s="114"/>
      <c r="I1346" s="118"/>
    </row>
    <row r="1347" spans="1:9" x14ac:dyDescent="0.25">
      <c r="A1347" s="116">
        <v>42392</v>
      </c>
      <c r="B1347" s="118"/>
      <c r="C1347" s="118"/>
      <c r="D1347" s="139">
        <v>-368.31</v>
      </c>
      <c r="E1347" s="110">
        <f t="shared" si="22"/>
        <v>22891.879999999979</v>
      </c>
      <c r="F1347" s="114" t="s">
        <v>134</v>
      </c>
      <c r="G1347" s="108" t="s">
        <v>490</v>
      </c>
      <c r="H1347" s="114"/>
      <c r="I1347" s="118"/>
    </row>
    <row r="1348" spans="1:9" x14ac:dyDescent="0.25">
      <c r="A1348" s="116">
        <v>42396</v>
      </c>
      <c r="B1348" s="118"/>
      <c r="C1348" s="118"/>
      <c r="D1348" s="140">
        <v>750</v>
      </c>
      <c r="E1348" s="110">
        <f t="shared" si="22"/>
        <v>23641.879999999979</v>
      </c>
      <c r="F1348" s="114" t="s">
        <v>130</v>
      </c>
      <c r="G1348" s="108" t="s">
        <v>727</v>
      </c>
      <c r="H1348" s="114"/>
      <c r="I1348" s="118"/>
    </row>
    <row r="1349" spans="1:9" x14ac:dyDescent="0.25">
      <c r="A1349" s="116">
        <v>42396</v>
      </c>
      <c r="B1349" s="118"/>
      <c r="C1349" s="118"/>
      <c r="D1349" s="139">
        <v>-369.02</v>
      </c>
      <c r="E1349" s="110">
        <f t="shared" si="22"/>
        <v>23272.859999999979</v>
      </c>
      <c r="F1349" s="114" t="s">
        <v>134</v>
      </c>
      <c r="G1349" s="108" t="s">
        <v>490</v>
      </c>
      <c r="H1349" s="114"/>
      <c r="I1349" s="118"/>
    </row>
    <row r="1350" spans="1:9" x14ac:dyDescent="0.25">
      <c r="A1350" s="116">
        <v>42397</v>
      </c>
      <c r="B1350" s="118"/>
      <c r="C1350" s="118"/>
      <c r="D1350" s="139">
        <v>-20.9</v>
      </c>
      <c r="E1350" s="110">
        <f t="shared" si="22"/>
        <v>23251.959999999977</v>
      </c>
      <c r="F1350" s="114" t="s">
        <v>129</v>
      </c>
      <c r="G1350" s="108" t="s">
        <v>342</v>
      </c>
      <c r="H1350" s="114"/>
      <c r="I1350" s="118"/>
    </row>
    <row r="1351" spans="1:9" x14ac:dyDescent="0.25">
      <c r="A1351" s="116">
        <v>42401</v>
      </c>
      <c r="B1351" s="118"/>
      <c r="C1351" s="118"/>
      <c r="D1351" s="140">
        <v>10</v>
      </c>
      <c r="E1351" s="110">
        <f t="shared" si="22"/>
        <v>23261.959999999977</v>
      </c>
      <c r="F1351" s="114" t="s">
        <v>130</v>
      </c>
      <c r="G1351" s="108" t="s">
        <v>315</v>
      </c>
      <c r="H1351" s="114"/>
      <c r="I1351" s="118"/>
    </row>
    <row r="1352" spans="1:9" x14ac:dyDescent="0.25">
      <c r="A1352" s="116">
        <v>42401</v>
      </c>
      <c r="B1352" s="118"/>
      <c r="C1352" s="118"/>
      <c r="D1352" s="140">
        <v>10</v>
      </c>
      <c r="E1352" s="110">
        <f t="shared" si="22"/>
        <v>23271.959999999977</v>
      </c>
      <c r="F1352" s="114" t="s">
        <v>130</v>
      </c>
      <c r="G1352" s="108" t="s">
        <v>661</v>
      </c>
      <c r="H1352" s="114"/>
      <c r="I1352" s="118"/>
    </row>
    <row r="1353" spans="1:9" x14ac:dyDescent="0.25">
      <c r="A1353" s="116">
        <v>42401</v>
      </c>
      <c r="B1353" s="118"/>
      <c r="C1353" s="118"/>
      <c r="D1353" s="140">
        <v>10</v>
      </c>
      <c r="E1353" s="110">
        <f t="shared" si="22"/>
        <v>23281.959999999977</v>
      </c>
      <c r="F1353" s="114" t="s">
        <v>130</v>
      </c>
      <c r="G1353" s="108" t="s">
        <v>325</v>
      </c>
      <c r="H1353" s="114"/>
      <c r="I1353" s="118"/>
    </row>
    <row r="1354" spans="1:9" x14ac:dyDescent="0.25">
      <c r="A1354" s="116">
        <v>42401</v>
      </c>
      <c r="B1354" s="118"/>
      <c r="C1354" s="118"/>
      <c r="D1354" s="140">
        <v>200</v>
      </c>
      <c r="E1354" s="110">
        <f t="shared" si="22"/>
        <v>23481.959999999977</v>
      </c>
      <c r="F1354" s="114" t="s">
        <v>130</v>
      </c>
      <c r="G1354" s="108" t="s">
        <v>455</v>
      </c>
      <c r="H1354" s="114"/>
      <c r="I1354" s="118"/>
    </row>
    <row r="1355" spans="1:9" x14ac:dyDescent="0.25">
      <c r="A1355" s="116">
        <v>42409</v>
      </c>
      <c r="B1355" s="118"/>
      <c r="C1355" s="118"/>
      <c r="D1355" s="139">
        <v>-362.25</v>
      </c>
      <c r="E1355" s="110">
        <f t="shared" si="22"/>
        <v>23119.709999999977</v>
      </c>
      <c r="F1355" s="114" t="s">
        <v>134</v>
      </c>
      <c r="G1355" s="108" t="s">
        <v>490</v>
      </c>
      <c r="H1355" s="114"/>
      <c r="I1355" s="118"/>
    </row>
    <row r="1356" spans="1:9" x14ac:dyDescent="0.25">
      <c r="A1356" s="116">
        <v>42410</v>
      </c>
      <c r="B1356" s="118"/>
      <c r="C1356" s="118"/>
      <c r="D1356" s="139">
        <v>-354.67</v>
      </c>
      <c r="E1356" s="110">
        <f t="shared" si="22"/>
        <v>22765.039999999979</v>
      </c>
      <c r="F1356" s="114" t="s">
        <v>134</v>
      </c>
      <c r="G1356" s="108" t="s">
        <v>490</v>
      </c>
      <c r="H1356" s="114"/>
      <c r="I1356" s="118"/>
    </row>
    <row r="1357" spans="1:9" x14ac:dyDescent="0.25">
      <c r="A1357" s="116">
        <v>42416</v>
      </c>
      <c r="B1357" s="118"/>
      <c r="C1357" s="118"/>
      <c r="D1357" s="139">
        <v>-358.4</v>
      </c>
      <c r="E1357" s="110">
        <f t="shared" ref="E1357:E1420" si="23">E1356+D1357</f>
        <v>22406.639999999978</v>
      </c>
      <c r="F1357" s="114" t="s">
        <v>134</v>
      </c>
      <c r="G1357" s="108" t="s">
        <v>490</v>
      </c>
      <c r="H1357" s="114"/>
      <c r="I1357" s="118"/>
    </row>
    <row r="1358" spans="1:9" x14ac:dyDescent="0.25">
      <c r="A1358" s="116">
        <v>42422</v>
      </c>
      <c r="B1358" s="118"/>
      <c r="C1358" s="118"/>
      <c r="D1358" s="137">
        <v>10</v>
      </c>
      <c r="E1358" s="110">
        <f t="shared" si="23"/>
        <v>22416.639999999978</v>
      </c>
      <c r="F1358" s="114" t="s">
        <v>130</v>
      </c>
      <c r="G1358" s="108" t="s">
        <v>455</v>
      </c>
      <c r="H1358" s="114"/>
      <c r="I1358" s="118"/>
    </row>
    <row r="1359" spans="1:9" x14ac:dyDescent="0.25">
      <c r="A1359" s="116">
        <v>42426</v>
      </c>
      <c r="B1359" s="118"/>
      <c r="C1359" s="118"/>
      <c r="D1359" s="139">
        <v>-365.88</v>
      </c>
      <c r="E1359" s="110">
        <f t="shared" si="23"/>
        <v>22050.759999999977</v>
      </c>
      <c r="F1359" s="114" t="s">
        <v>134</v>
      </c>
      <c r="G1359" s="108" t="s">
        <v>490</v>
      </c>
      <c r="H1359" s="114"/>
      <c r="I1359" s="118"/>
    </row>
    <row r="1360" spans="1:9" x14ac:dyDescent="0.25">
      <c r="A1360" s="116">
        <v>42426</v>
      </c>
      <c r="B1360" s="118"/>
      <c r="C1360" s="118"/>
      <c r="D1360" s="137">
        <v>15</v>
      </c>
      <c r="E1360" s="110">
        <f t="shared" si="23"/>
        <v>22065.759999999977</v>
      </c>
      <c r="F1360" s="114" t="s">
        <v>130</v>
      </c>
      <c r="G1360" s="108" t="s">
        <v>362</v>
      </c>
      <c r="H1360" s="114"/>
      <c r="I1360" s="118"/>
    </row>
    <row r="1361" spans="1:9" x14ac:dyDescent="0.25">
      <c r="A1361" s="116">
        <v>42426</v>
      </c>
      <c r="B1361" s="118"/>
      <c r="C1361" s="118"/>
      <c r="D1361" s="139">
        <v>-18.649999999999999</v>
      </c>
      <c r="E1361" s="110">
        <f t="shared" si="23"/>
        <v>22047.109999999975</v>
      </c>
      <c r="F1361" s="114" t="s">
        <v>129</v>
      </c>
      <c r="G1361" s="108" t="s">
        <v>342</v>
      </c>
      <c r="H1361" s="114"/>
      <c r="I1361" s="118"/>
    </row>
    <row r="1362" spans="1:9" x14ac:dyDescent="0.25">
      <c r="A1362" s="116">
        <v>42429</v>
      </c>
      <c r="B1362" s="118"/>
      <c r="C1362" s="118"/>
      <c r="D1362" s="137">
        <v>10</v>
      </c>
      <c r="E1362" s="110">
        <f t="shared" si="23"/>
        <v>22057.109999999975</v>
      </c>
      <c r="F1362" s="114" t="s">
        <v>130</v>
      </c>
      <c r="G1362" s="108" t="s">
        <v>315</v>
      </c>
      <c r="H1362" s="114"/>
      <c r="I1362" s="118"/>
    </row>
    <row r="1363" spans="1:9" x14ac:dyDescent="0.25">
      <c r="A1363" s="116">
        <v>42430</v>
      </c>
      <c r="B1363" s="118"/>
      <c r="C1363" s="118"/>
      <c r="D1363" s="137">
        <v>10</v>
      </c>
      <c r="E1363" s="110">
        <f t="shared" si="23"/>
        <v>22067.109999999975</v>
      </c>
      <c r="F1363" s="114" t="s">
        <v>130</v>
      </c>
      <c r="G1363" s="108" t="s">
        <v>661</v>
      </c>
      <c r="H1363" s="114"/>
      <c r="I1363" s="118"/>
    </row>
    <row r="1364" spans="1:9" x14ac:dyDescent="0.25">
      <c r="A1364" s="116">
        <v>42430</v>
      </c>
      <c r="B1364" s="118"/>
      <c r="C1364" s="118"/>
      <c r="D1364" s="137">
        <v>10</v>
      </c>
      <c r="E1364" s="110">
        <f t="shared" si="23"/>
        <v>22077.109999999975</v>
      </c>
      <c r="F1364" s="114" t="s">
        <v>130</v>
      </c>
      <c r="G1364" s="108" t="s">
        <v>325</v>
      </c>
      <c r="H1364" s="114"/>
      <c r="I1364" s="118"/>
    </row>
    <row r="1365" spans="1:9" x14ac:dyDescent="0.25">
      <c r="A1365" s="116">
        <v>42438</v>
      </c>
      <c r="B1365" s="118"/>
      <c r="C1365" s="118"/>
      <c r="D1365" s="139">
        <v>-15721.82</v>
      </c>
      <c r="E1365" s="110">
        <f t="shared" si="23"/>
        <v>6355.2899999999754</v>
      </c>
      <c r="F1365" s="114" t="s">
        <v>134</v>
      </c>
      <c r="G1365" s="108" t="s">
        <v>715</v>
      </c>
      <c r="H1365" s="114"/>
      <c r="I1365" s="118"/>
    </row>
    <row r="1366" spans="1:9" x14ac:dyDescent="0.25">
      <c r="A1366" s="116">
        <v>42438</v>
      </c>
      <c r="B1366" s="118"/>
      <c r="C1366" s="118"/>
      <c r="D1366" s="139">
        <v>-21.4</v>
      </c>
      <c r="E1366" s="110">
        <f t="shared" si="23"/>
        <v>6333.8899999999758</v>
      </c>
      <c r="F1366" s="114" t="s">
        <v>129</v>
      </c>
      <c r="G1366" s="108" t="s">
        <v>18</v>
      </c>
      <c r="H1366" s="114"/>
      <c r="I1366" s="118"/>
    </row>
    <row r="1367" spans="1:9" x14ac:dyDescent="0.25">
      <c r="A1367" s="116">
        <v>42450</v>
      </c>
      <c r="B1367" s="118"/>
      <c r="C1367" s="118"/>
      <c r="D1367" s="140">
        <v>10</v>
      </c>
      <c r="E1367" s="110">
        <f t="shared" si="23"/>
        <v>6343.8899999999758</v>
      </c>
      <c r="F1367" s="114" t="s">
        <v>130</v>
      </c>
      <c r="G1367" s="108" t="s">
        <v>455</v>
      </c>
      <c r="H1367" s="114"/>
      <c r="I1367" s="118"/>
    </row>
    <row r="1368" spans="1:9" x14ac:dyDescent="0.25">
      <c r="A1368" s="116">
        <v>42458</v>
      </c>
      <c r="B1368" s="118"/>
      <c r="C1368" s="118"/>
      <c r="D1368" s="140">
        <v>15</v>
      </c>
      <c r="E1368" s="110">
        <f t="shared" si="23"/>
        <v>6358.8899999999758</v>
      </c>
      <c r="F1368" s="114" t="s">
        <v>130</v>
      </c>
      <c r="G1368" s="108" t="s">
        <v>362</v>
      </c>
      <c r="H1368" s="114"/>
      <c r="I1368" s="118"/>
    </row>
    <row r="1369" spans="1:9" x14ac:dyDescent="0.25">
      <c r="A1369" s="116">
        <v>42458</v>
      </c>
      <c r="B1369" s="118"/>
      <c r="C1369" s="118"/>
      <c r="D1369" s="139">
        <v>-20.9</v>
      </c>
      <c r="E1369" s="110">
        <f t="shared" si="23"/>
        <v>6337.9899999999761</v>
      </c>
      <c r="F1369" s="114" t="s">
        <v>129</v>
      </c>
      <c r="G1369" s="108" t="s">
        <v>18</v>
      </c>
      <c r="H1369" s="114"/>
      <c r="I1369" s="118"/>
    </row>
    <row r="1370" spans="1:9" x14ac:dyDescent="0.25">
      <c r="A1370" s="116">
        <v>42460</v>
      </c>
      <c r="B1370" s="118"/>
      <c r="C1370" s="118"/>
      <c r="D1370" s="140">
        <v>10</v>
      </c>
      <c r="E1370" s="110">
        <f t="shared" si="23"/>
        <v>6347.9899999999761</v>
      </c>
      <c r="F1370" s="114" t="s">
        <v>130</v>
      </c>
      <c r="G1370" s="108" t="s">
        <v>315</v>
      </c>
      <c r="H1370" s="114"/>
      <c r="I1370" s="118"/>
    </row>
    <row r="1371" spans="1:9" x14ac:dyDescent="0.25">
      <c r="A1371" s="116">
        <v>42461</v>
      </c>
      <c r="B1371" s="118"/>
      <c r="C1371" s="118"/>
      <c r="D1371" s="140">
        <v>10</v>
      </c>
      <c r="E1371" s="110">
        <f t="shared" si="23"/>
        <v>6357.9899999999761</v>
      </c>
      <c r="F1371" s="114" t="s">
        <v>130</v>
      </c>
      <c r="G1371" s="108" t="s">
        <v>325</v>
      </c>
      <c r="H1371" s="114"/>
      <c r="I1371" s="118"/>
    </row>
    <row r="1372" spans="1:9" x14ac:dyDescent="0.25">
      <c r="A1372" s="116">
        <v>42461</v>
      </c>
      <c r="B1372" s="118"/>
      <c r="C1372" s="118"/>
      <c r="D1372" s="140">
        <v>10</v>
      </c>
      <c r="E1372" s="110">
        <f t="shared" si="23"/>
        <v>6367.9899999999761</v>
      </c>
      <c r="F1372" s="114" t="s">
        <v>130</v>
      </c>
      <c r="G1372" s="108" t="s">
        <v>661</v>
      </c>
      <c r="H1372" s="114"/>
      <c r="I1372" s="118"/>
    </row>
    <row r="1373" spans="1:9" x14ac:dyDescent="0.25">
      <c r="A1373" s="116">
        <v>42464</v>
      </c>
      <c r="B1373" s="118"/>
      <c r="C1373" s="118"/>
      <c r="D1373" s="140">
        <v>50</v>
      </c>
      <c r="E1373" s="110">
        <f t="shared" si="23"/>
        <v>6417.9899999999761</v>
      </c>
      <c r="F1373" s="114" t="s">
        <v>130</v>
      </c>
      <c r="G1373" s="108" t="s">
        <v>728</v>
      </c>
      <c r="H1373" s="114"/>
      <c r="I1373" s="118"/>
    </row>
    <row r="1374" spans="1:9" x14ac:dyDescent="0.25">
      <c r="A1374" s="116">
        <v>42471</v>
      </c>
      <c r="B1374" s="118"/>
      <c r="C1374" s="118"/>
      <c r="D1374" s="140">
        <v>150</v>
      </c>
      <c r="E1374" s="110">
        <f t="shared" si="23"/>
        <v>6567.9899999999761</v>
      </c>
      <c r="F1374" s="114" t="s">
        <v>130</v>
      </c>
      <c r="G1374" s="108" t="s">
        <v>506</v>
      </c>
      <c r="H1374" s="114"/>
      <c r="I1374" s="118"/>
    </row>
    <row r="1375" spans="1:9" x14ac:dyDescent="0.25">
      <c r="A1375" s="116">
        <v>42478</v>
      </c>
      <c r="B1375" s="118"/>
      <c r="C1375" s="118"/>
      <c r="D1375" s="140">
        <v>2300</v>
      </c>
      <c r="E1375" s="110">
        <f t="shared" si="23"/>
        <v>8867.9899999999761</v>
      </c>
      <c r="F1375" s="114" t="s">
        <v>130</v>
      </c>
      <c r="G1375" s="108" t="s">
        <v>543</v>
      </c>
      <c r="H1375" s="114"/>
      <c r="I1375" s="118"/>
    </row>
    <row r="1376" spans="1:9" x14ac:dyDescent="0.25">
      <c r="A1376" s="116">
        <v>42479</v>
      </c>
      <c r="B1376" s="118"/>
      <c r="C1376" s="118"/>
      <c r="D1376" s="140">
        <v>60</v>
      </c>
      <c r="E1376" s="110">
        <f t="shared" si="23"/>
        <v>8927.9899999999761</v>
      </c>
      <c r="F1376" s="114" t="s">
        <v>130</v>
      </c>
      <c r="G1376" s="108" t="s">
        <v>523</v>
      </c>
      <c r="H1376" s="114"/>
      <c r="I1376" s="118"/>
    </row>
    <row r="1377" spans="1:9" x14ac:dyDescent="0.25">
      <c r="A1377" s="116">
        <v>42479</v>
      </c>
      <c r="B1377" s="118"/>
      <c r="C1377" s="118"/>
      <c r="D1377" s="139">
        <v>-452.12</v>
      </c>
      <c r="E1377" s="110">
        <f t="shared" si="23"/>
        <v>8475.8699999999753</v>
      </c>
      <c r="F1377" s="114" t="s">
        <v>129</v>
      </c>
      <c r="G1377" s="108" t="s">
        <v>746</v>
      </c>
      <c r="H1377" s="114"/>
      <c r="I1377" s="118"/>
    </row>
    <row r="1378" spans="1:9" x14ac:dyDescent="0.25">
      <c r="A1378" s="116">
        <v>42479</v>
      </c>
      <c r="B1378" s="118"/>
      <c r="C1378" s="118"/>
      <c r="D1378" s="139">
        <v>-15.5</v>
      </c>
      <c r="E1378" s="110">
        <f t="shared" si="23"/>
        <v>8460.3699999999753</v>
      </c>
      <c r="F1378" s="114" t="s">
        <v>129</v>
      </c>
      <c r="G1378" s="108" t="s">
        <v>18</v>
      </c>
      <c r="H1378" s="114"/>
      <c r="I1378" s="118"/>
    </row>
    <row r="1379" spans="1:9" x14ac:dyDescent="0.25">
      <c r="A1379" s="116">
        <v>42481</v>
      </c>
      <c r="B1379" s="118"/>
      <c r="C1379" s="118"/>
      <c r="D1379" s="140">
        <v>10</v>
      </c>
      <c r="E1379" s="110">
        <f t="shared" si="23"/>
        <v>8470.3699999999753</v>
      </c>
      <c r="F1379" s="114" t="s">
        <v>130</v>
      </c>
      <c r="G1379" s="108" t="s">
        <v>455</v>
      </c>
      <c r="H1379" s="114"/>
      <c r="I1379" s="118"/>
    </row>
    <row r="1380" spans="1:9" x14ac:dyDescent="0.25">
      <c r="A1380" s="116">
        <v>42482</v>
      </c>
      <c r="B1380" s="118"/>
      <c r="C1380" s="118"/>
      <c r="D1380" s="140">
        <v>39.1</v>
      </c>
      <c r="E1380" s="110">
        <f t="shared" si="23"/>
        <v>8509.4699999999757</v>
      </c>
      <c r="F1380" s="114" t="s">
        <v>130</v>
      </c>
      <c r="G1380" s="108" t="s">
        <v>703</v>
      </c>
      <c r="H1380" s="114"/>
      <c r="I1380" s="118"/>
    </row>
    <row r="1381" spans="1:9" x14ac:dyDescent="0.25">
      <c r="A1381" s="116">
        <v>42119</v>
      </c>
      <c r="B1381" s="118"/>
      <c r="C1381" s="118"/>
      <c r="D1381" s="140">
        <v>25</v>
      </c>
      <c r="E1381" s="110">
        <f t="shared" si="23"/>
        <v>8534.4699999999757</v>
      </c>
      <c r="F1381" s="114" t="s">
        <v>130</v>
      </c>
      <c r="G1381" s="108" t="s">
        <v>668</v>
      </c>
      <c r="H1381" s="114"/>
      <c r="I1381" s="118"/>
    </row>
    <row r="1382" spans="1:9" x14ac:dyDescent="0.25">
      <c r="A1382" s="116">
        <v>42492</v>
      </c>
      <c r="B1382" s="118"/>
      <c r="C1382" s="118"/>
      <c r="D1382" s="140">
        <v>10</v>
      </c>
      <c r="E1382" s="110">
        <f t="shared" si="23"/>
        <v>8544.4699999999757</v>
      </c>
      <c r="F1382" s="114" t="s">
        <v>130</v>
      </c>
      <c r="G1382" s="108" t="s">
        <v>315</v>
      </c>
      <c r="H1382" s="114"/>
      <c r="I1382" s="118"/>
    </row>
    <row r="1383" spans="1:9" x14ac:dyDescent="0.25">
      <c r="A1383" s="116">
        <v>42492</v>
      </c>
      <c r="B1383" s="118"/>
      <c r="C1383" s="118"/>
      <c r="D1383" s="140">
        <v>10</v>
      </c>
      <c r="E1383" s="110">
        <f t="shared" si="23"/>
        <v>8554.4699999999757</v>
      </c>
      <c r="F1383" s="114" t="s">
        <v>130</v>
      </c>
      <c r="G1383" s="108" t="s">
        <v>325</v>
      </c>
      <c r="H1383" s="114"/>
      <c r="I1383" s="118"/>
    </row>
    <row r="1384" spans="1:9" x14ac:dyDescent="0.25">
      <c r="A1384" s="116">
        <v>42492</v>
      </c>
      <c r="B1384" s="118"/>
      <c r="C1384" s="118"/>
      <c r="D1384" s="140">
        <v>10</v>
      </c>
      <c r="E1384" s="110">
        <f t="shared" si="23"/>
        <v>8564.4699999999757</v>
      </c>
      <c r="F1384" s="114" t="s">
        <v>130</v>
      </c>
      <c r="G1384" s="108" t="s">
        <v>661</v>
      </c>
      <c r="H1384" s="114"/>
      <c r="I1384" s="118"/>
    </row>
    <row r="1385" spans="1:9" x14ac:dyDescent="0.25">
      <c r="A1385" s="116">
        <v>42492</v>
      </c>
      <c r="B1385" s="118"/>
      <c r="C1385" s="118"/>
      <c r="D1385" s="139">
        <v>-11.9</v>
      </c>
      <c r="E1385" s="110">
        <f t="shared" si="23"/>
        <v>8552.5699999999761</v>
      </c>
      <c r="F1385" s="114" t="s">
        <v>129</v>
      </c>
      <c r="G1385" s="108" t="s">
        <v>18</v>
      </c>
      <c r="H1385" s="114"/>
      <c r="I1385" s="118"/>
    </row>
    <row r="1386" spans="1:9" x14ac:dyDescent="0.25">
      <c r="A1386" s="116">
        <v>42506</v>
      </c>
      <c r="B1386" s="118"/>
      <c r="C1386" s="118"/>
      <c r="D1386" s="140">
        <v>12.5</v>
      </c>
      <c r="E1386" s="110">
        <f t="shared" si="23"/>
        <v>8565.0699999999761</v>
      </c>
      <c r="F1386" s="114" t="s">
        <v>130</v>
      </c>
      <c r="G1386" s="108" t="s">
        <v>729</v>
      </c>
      <c r="H1386" s="114"/>
      <c r="I1386" s="118"/>
    </row>
    <row r="1387" spans="1:9" x14ac:dyDescent="0.25">
      <c r="A1387" s="116">
        <v>42513</v>
      </c>
      <c r="B1387" s="118"/>
      <c r="C1387" s="118"/>
      <c r="D1387" s="140">
        <v>10</v>
      </c>
      <c r="E1387" s="110">
        <f t="shared" si="23"/>
        <v>8575.0699999999761</v>
      </c>
      <c r="F1387" s="114" t="s">
        <v>130</v>
      </c>
      <c r="G1387" s="108" t="s">
        <v>455</v>
      </c>
      <c r="H1387" s="114"/>
      <c r="I1387" s="118"/>
    </row>
    <row r="1388" spans="1:9" x14ac:dyDescent="0.25">
      <c r="A1388" s="116">
        <v>42516</v>
      </c>
      <c r="B1388" s="118"/>
      <c r="C1388" s="118"/>
      <c r="D1388" s="140">
        <v>60</v>
      </c>
      <c r="E1388" s="110">
        <f t="shared" si="23"/>
        <v>8635.0699999999761</v>
      </c>
      <c r="F1388" s="114" t="s">
        <v>130</v>
      </c>
      <c r="G1388" s="108" t="s">
        <v>570</v>
      </c>
      <c r="H1388" s="114"/>
      <c r="I1388" s="118"/>
    </row>
    <row r="1389" spans="1:9" x14ac:dyDescent="0.25">
      <c r="A1389" s="116">
        <v>42516</v>
      </c>
      <c r="B1389" s="118"/>
      <c r="C1389" s="118"/>
      <c r="D1389" s="139">
        <v>-11.9</v>
      </c>
      <c r="E1389" s="110">
        <f t="shared" si="23"/>
        <v>8623.1699999999764</v>
      </c>
      <c r="F1389" s="114" t="s">
        <v>129</v>
      </c>
      <c r="G1389" s="108" t="s">
        <v>342</v>
      </c>
      <c r="H1389" s="114"/>
      <c r="I1389" s="118"/>
    </row>
    <row r="1390" spans="1:9" x14ac:dyDescent="0.25">
      <c r="A1390" s="116">
        <v>42521</v>
      </c>
      <c r="B1390" s="118"/>
      <c r="C1390" s="118"/>
      <c r="D1390" s="140">
        <v>10</v>
      </c>
      <c r="E1390" s="110">
        <f t="shared" si="23"/>
        <v>8633.1699999999764</v>
      </c>
      <c r="F1390" s="114" t="s">
        <v>130</v>
      </c>
      <c r="G1390" s="108" t="s">
        <v>315</v>
      </c>
      <c r="H1390" s="114"/>
      <c r="I1390" s="118"/>
    </row>
    <row r="1391" spans="1:9" x14ac:dyDescent="0.25">
      <c r="A1391" s="116">
        <v>42522</v>
      </c>
      <c r="B1391" s="118"/>
      <c r="C1391" s="118"/>
      <c r="D1391" s="140">
        <v>10</v>
      </c>
      <c r="E1391" s="110">
        <f t="shared" si="23"/>
        <v>8643.1699999999764</v>
      </c>
      <c r="F1391" s="114" t="s">
        <v>130</v>
      </c>
      <c r="G1391" s="108" t="s">
        <v>325</v>
      </c>
      <c r="H1391" s="114"/>
      <c r="I1391" s="118"/>
    </row>
    <row r="1392" spans="1:9" x14ac:dyDescent="0.25">
      <c r="A1392" s="116">
        <v>42522</v>
      </c>
      <c r="B1392" s="118"/>
      <c r="C1392" s="118"/>
      <c r="D1392" s="140">
        <v>10</v>
      </c>
      <c r="E1392" s="110">
        <f t="shared" si="23"/>
        <v>8653.1699999999764</v>
      </c>
      <c r="F1392" s="114" t="s">
        <v>130</v>
      </c>
      <c r="G1392" s="108" t="s">
        <v>661</v>
      </c>
      <c r="H1392" s="114"/>
      <c r="I1392" s="118"/>
    </row>
    <row r="1393" spans="1:9" x14ac:dyDescent="0.25">
      <c r="A1393" s="116">
        <v>42525</v>
      </c>
      <c r="B1393" s="118"/>
      <c r="C1393" s="118"/>
      <c r="D1393" s="139">
        <v>-34.99</v>
      </c>
      <c r="E1393" s="110">
        <f t="shared" si="23"/>
        <v>8618.1799999999766</v>
      </c>
      <c r="F1393" s="114" t="s">
        <v>134</v>
      </c>
      <c r="G1393" s="108" t="s">
        <v>730</v>
      </c>
      <c r="H1393" s="114"/>
      <c r="I1393" s="118"/>
    </row>
    <row r="1394" spans="1:9" x14ac:dyDescent="0.25">
      <c r="A1394" s="116">
        <v>42535</v>
      </c>
      <c r="B1394" s="118"/>
      <c r="C1394" s="118"/>
      <c r="D1394" s="140">
        <v>2925</v>
      </c>
      <c r="E1394" s="110">
        <f t="shared" si="23"/>
        <v>11543.179999999977</v>
      </c>
      <c r="F1394" s="114" t="s">
        <v>130</v>
      </c>
      <c r="G1394" s="108" t="s">
        <v>732</v>
      </c>
      <c r="H1394" s="114"/>
      <c r="I1394" s="118"/>
    </row>
    <row r="1395" spans="1:9" x14ac:dyDescent="0.25">
      <c r="A1395" s="116">
        <v>42535</v>
      </c>
      <c r="B1395" s="118"/>
      <c r="C1395" s="118"/>
      <c r="D1395" s="140">
        <v>15</v>
      </c>
      <c r="E1395" s="110">
        <f t="shared" si="23"/>
        <v>11558.179999999977</v>
      </c>
      <c r="F1395" s="114" t="s">
        <v>130</v>
      </c>
      <c r="G1395" s="108" t="s">
        <v>362</v>
      </c>
      <c r="H1395" s="114"/>
      <c r="I1395" s="118"/>
    </row>
    <row r="1396" spans="1:9" x14ac:dyDescent="0.25">
      <c r="A1396" s="116">
        <v>42535</v>
      </c>
      <c r="B1396" s="118"/>
      <c r="C1396" s="118"/>
      <c r="D1396" s="140">
        <v>500</v>
      </c>
      <c r="E1396" s="110">
        <f t="shared" si="23"/>
        <v>12058.179999999977</v>
      </c>
      <c r="F1396" s="114" t="s">
        <v>130</v>
      </c>
      <c r="G1396" s="108" t="s">
        <v>292</v>
      </c>
      <c r="H1396" s="114"/>
      <c r="I1396" s="118"/>
    </row>
    <row r="1397" spans="1:9" x14ac:dyDescent="0.25">
      <c r="A1397" s="116">
        <v>42538</v>
      </c>
      <c r="B1397" s="118"/>
      <c r="C1397" s="118"/>
      <c r="D1397" s="140">
        <v>1602</v>
      </c>
      <c r="E1397" s="110">
        <f t="shared" si="23"/>
        <v>13660.179999999977</v>
      </c>
      <c r="F1397" s="114" t="s">
        <v>130</v>
      </c>
      <c r="G1397" s="108" t="s">
        <v>732</v>
      </c>
      <c r="H1397" s="114"/>
      <c r="I1397" s="118"/>
    </row>
    <row r="1398" spans="1:9" x14ac:dyDescent="0.25">
      <c r="A1398" s="116">
        <v>42542</v>
      </c>
      <c r="B1398" s="118"/>
      <c r="C1398" s="118"/>
      <c r="D1398" s="140">
        <v>10</v>
      </c>
      <c r="E1398" s="110">
        <f t="shared" si="23"/>
        <v>13670.179999999977</v>
      </c>
      <c r="F1398" s="114" t="s">
        <v>130</v>
      </c>
      <c r="G1398" s="108" t="s">
        <v>455</v>
      </c>
      <c r="H1398" s="114"/>
      <c r="I1398" s="118"/>
    </row>
    <row r="1399" spans="1:9" x14ac:dyDescent="0.25">
      <c r="A1399" s="116">
        <v>42548</v>
      </c>
      <c r="B1399" s="118"/>
      <c r="C1399" s="118"/>
      <c r="D1399" s="139">
        <v>-11.9</v>
      </c>
      <c r="E1399" s="110">
        <f t="shared" si="23"/>
        <v>13658.279999999977</v>
      </c>
      <c r="F1399" s="114" t="s">
        <v>129</v>
      </c>
      <c r="G1399" s="108" t="s">
        <v>342</v>
      </c>
      <c r="H1399" s="114"/>
      <c r="I1399" s="118"/>
    </row>
    <row r="1400" spans="1:9" x14ac:dyDescent="0.25">
      <c r="A1400" s="116">
        <v>42551</v>
      </c>
      <c r="B1400" s="118"/>
      <c r="C1400" s="118"/>
      <c r="D1400" s="140">
        <v>10</v>
      </c>
      <c r="E1400" s="110">
        <f t="shared" si="23"/>
        <v>13668.279999999977</v>
      </c>
      <c r="F1400" s="114" t="s">
        <v>130</v>
      </c>
      <c r="G1400" s="108" t="s">
        <v>315</v>
      </c>
      <c r="H1400" s="114"/>
      <c r="I1400" s="118"/>
    </row>
    <row r="1401" spans="1:9" x14ac:dyDescent="0.25">
      <c r="A1401" s="116">
        <v>42551</v>
      </c>
      <c r="B1401" s="118"/>
      <c r="C1401" s="118"/>
      <c r="D1401" s="140">
        <v>200</v>
      </c>
      <c r="E1401" s="110">
        <f t="shared" si="23"/>
        <v>13868.279999999977</v>
      </c>
      <c r="F1401" s="114" t="s">
        <v>130</v>
      </c>
      <c r="G1401" s="108" t="s">
        <v>733</v>
      </c>
      <c r="H1401" s="114"/>
      <c r="I1401" s="118"/>
    </row>
    <row r="1402" spans="1:9" x14ac:dyDescent="0.25">
      <c r="A1402" s="116">
        <v>42552</v>
      </c>
      <c r="B1402" s="118"/>
      <c r="C1402" s="118"/>
      <c r="D1402" s="140">
        <v>10</v>
      </c>
      <c r="E1402" s="110">
        <f t="shared" si="23"/>
        <v>13878.279999999977</v>
      </c>
      <c r="F1402" s="114" t="s">
        <v>130</v>
      </c>
      <c r="G1402" s="108" t="s">
        <v>325</v>
      </c>
      <c r="H1402" s="114"/>
      <c r="I1402" s="118"/>
    </row>
    <row r="1403" spans="1:9" x14ac:dyDescent="0.25">
      <c r="A1403" s="116">
        <v>42552</v>
      </c>
      <c r="B1403" s="118"/>
      <c r="C1403" s="118"/>
      <c r="D1403" s="140">
        <v>10</v>
      </c>
      <c r="E1403" s="110">
        <f t="shared" si="23"/>
        <v>13888.279999999977</v>
      </c>
      <c r="F1403" s="114" t="s">
        <v>130</v>
      </c>
      <c r="G1403" s="108" t="s">
        <v>661</v>
      </c>
      <c r="H1403" s="114"/>
      <c r="I1403" s="118"/>
    </row>
    <row r="1404" spans="1:9" x14ac:dyDescent="0.25">
      <c r="A1404" s="116">
        <v>60087</v>
      </c>
      <c r="B1404" s="118"/>
      <c r="C1404" s="118"/>
      <c r="D1404" s="140">
        <v>398.17</v>
      </c>
      <c r="E1404" s="110">
        <f t="shared" si="23"/>
        <v>14286.449999999977</v>
      </c>
      <c r="F1404" s="114" t="s">
        <v>130</v>
      </c>
      <c r="G1404" s="108" t="s">
        <v>734</v>
      </c>
      <c r="H1404" s="114"/>
      <c r="I1404" s="118"/>
    </row>
    <row r="1405" spans="1:9" x14ac:dyDescent="0.25">
      <c r="A1405" s="116">
        <v>42555</v>
      </c>
      <c r="B1405" s="118"/>
      <c r="C1405" s="118"/>
      <c r="D1405" s="140">
        <v>25</v>
      </c>
      <c r="E1405" s="110">
        <f t="shared" si="23"/>
        <v>14311.449999999977</v>
      </c>
      <c r="F1405" s="114" t="s">
        <v>130</v>
      </c>
      <c r="G1405" s="108" t="s">
        <v>734</v>
      </c>
      <c r="H1405" s="114"/>
      <c r="I1405" s="118"/>
    </row>
    <row r="1406" spans="1:9" x14ac:dyDescent="0.25">
      <c r="A1406" s="116">
        <v>42569</v>
      </c>
      <c r="B1406" s="118"/>
      <c r="C1406" s="118"/>
      <c r="D1406" s="139">
        <v>-49.99</v>
      </c>
      <c r="E1406" s="110">
        <f t="shared" si="23"/>
        <v>14261.459999999977</v>
      </c>
      <c r="F1406" s="114" t="s">
        <v>134</v>
      </c>
      <c r="G1406" s="108" t="s">
        <v>736</v>
      </c>
      <c r="H1406" s="114"/>
      <c r="I1406" s="118"/>
    </row>
    <row r="1407" spans="1:9" x14ac:dyDescent="0.25">
      <c r="A1407" s="116">
        <v>42572</v>
      </c>
      <c r="B1407" s="118"/>
      <c r="C1407" s="118"/>
      <c r="D1407" s="140">
        <v>10</v>
      </c>
      <c r="E1407" s="110">
        <f t="shared" si="23"/>
        <v>14271.459999999977</v>
      </c>
      <c r="F1407" s="114" t="s">
        <v>130</v>
      </c>
      <c r="G1407" s="108" t="s">
        <v>455</v>
      </c>
      <c r="H1407" s="114"/>
      <c r="I1407" s="118"/>
    </row>
    <row r="1408" spans="1:9" x14ac:dyDescent="0.25">
      <c r="A1408" s="116">
        <v>42576</v>
      </c>
      <c r="B1408" s="118"/>
      <c r="C1408" s="118"/>
      <c r="D1408" s="140">
        <v>15</v>
      </c>
      <c r="E1408" s="110">
        <f t="shared" si="23"/>
        <v>14286.459999999977</v>
      </c>
      <c r="F1408" s="114" t="s">
        <v>130</v>
      </c>
      <c r="G1408" s="108" t="s">
        <v>362</v>
      </c>
      <c r="H1408" s="114"/>
      <c r="I1408" s="118"/>
    </row>
    <row r="1409" spans="1:9" x14ac:dyDescent="0.25">
      <c r="A1409" s="116">
        <v>42577</v>
      </c>
      <c r="B1409" s="118"/>
      <c r="C1409" s="118"/>
      <c r="D1409" s="136">
        <v>-11.9</v>
      </c>
      <c r="E1409" s="110">
        <f t="shared" si="23"/>
        <v>14274.559999999978</v>
      </c>
      <c r="F1409" s="114" t="s">
        <v>129</v>
      </c>
      <c r="G1409" s="108" t="s">
        <v>342</v>
      </c>
      <c r="H1409" s="114"/>
      <c r="I1409" s="118"/>
    </row>
    <row r="1410" spans="1:9" x14ac:dyDescent="0.25">
      <c r="A1410" s="116">
        <v>42582</v>
      </c>
      <c r="B1410" s="118"/>
      <c r="C1410" s="118"/>
      <c r="D1410" s="136">
        <v>-45.5</v>
      </c>
      <c r="E1410" s="110">
        <f t="shared" si="23"/>
        <v>14229.059999999978</v>
      </c>
      <c r="F1410" s="114" t="s">
        <v>134</v>
      </c>
      <c r="G1410" s="108" t="s">
        <v>735</v>
      </c>
      <c r="H1410" s="114"/>
      <c r="I1410" s="118"/>
    </row>
    <row r="1411" spans="1:9" x14ac:dyDescent="0.25">
      <c r="A1411" s="116">
        <v>42583</v>
      </c>
      <c r="B1411" s="118"/>
      <c r="C1411" s="118"/>
      <c r="D1411" s="140">
        <v>10</v>
      </c>
      <c r="E1411" s="110">
        <f t="shared" si="23"/>
        <v>14239.059999999978</v>
      </c>
      <c r="F1411" s="114" t="s">
        <v>130</v>
      </c>
      <c r="G1411" s="108" t="s">
        <v>661</v>
      </c>
      <c r="H1411" s="114"/>
      <c r="I1411" s="118"/>
    </row>
    <row r="1412" spans="1:9" x14ac:dyDescent="0.25">
      <c r="A1412" s="116">
        <v>42583</v>
      </c>
      <c r="B1412" s="118"/>
      <c r="C1412" s="118"/>
      <c r="D1412" s="140">
        <v>10</v>
      </c>
      <c r="E1412" s="110">
        <f t="shared" si="23"/>
        <v>14249.059999999978</v>
      </c>
      <c r="F1412" s="114" t="s">
        <v>130</v>
      </c>
      <c r="G1412" s="108" t="s">
        <v>315</v>
      </c>
      <c r="H1412" s="114"/>
      <c r="I1412" s="118"/>
    </row>
    <row r="1413" spans="1:9" x14ac:dyDescent="0.25">
      <c r="A1413" s="116">
        <v>42583</v>
      </c>
      <c r="B1413" s="118"/>
      <c r="C1413" s="118"/>
      <c r="D1413" s="140">
        <v>10</v>
      </c>
      <c r="E1413" s="110">
        <f t="shared" si="23"/>
        <v>14259.059999999978</v>
      </c>
      <c r="F1413" s="114" t="s">
        <v>130</v>
      </c>
      <c r="G1413" s="108" t="s">
        <v>325</v>
      </c>
      <c r="H1413" s="114"/>
      <c r="I1413" s="118"/>
    </row>
    <row r="1414" spans="1:9" x14ac:dyDescent="0.25">
      <c r="A1414" s="116">
        <v>42590</v>
      </c>
      <c r="B1414" s="118"/>
      <c r="C1414" s="118"/>
      <c r="D1414" s="140">
        <v>300</v>
      </c>
      <c r="E1414" s="110">
        <f t="shared" si="23"/>
        <v>14559.059999999978</v>
      </c>
      <c r="F1414" s="114" t="s">
        <v>130</v>
      </c>
      <c r="G1414" s="108" t="s">
        <v>455</v>
      </c>
      <c r="H1414" s="114"/>
      <c r="I1414" s="118"/>
    </row>
    <row r="1415" spans="1:9" x14ac:dyDescent="0.25">
      <c r="A1415" s="116">
        <v>42597</v>
      </c>
      <c r="B1415" s="118"/>
      <c r="C1415" s="118"/>
      <c r="D1415" s="140">
        <v>30</v>
      </c>
      <c r="E1415" s="110">
        <f t="shared" si="23"/>
        <v>14589.059999999978</v>
      </c>
      <c r="F1415" s="114" t="s">
        <v>130</v>
      </c>
      <c r="G1415" s="108" t="s">
        <v>738</v>
      </c>
      <c r="H1415" s="114"/>
      <c r="I1415" s="118"/>
    </row>
    <row r="1416" spans="1:9" x14ac:dyDescent="0.25">
      <c r="A1416" s="116">
        <v>42604</v>
      </c>
      <c r="B1416" s="118"/>
      <c r="C1416" s="118"/>
      <c r="D1416" s="140">
        <v>10</v>
      </c>
      <c r="E1416" s="110">
        <f t="shared" si="23"/>
        <v>14599.059999999978</v>
      </c>
      <c r="F1416" s="114" t="s">
        <v>130</v>
      </c>
      <c r="G1416" s="108" t="s">
        <v>455</v>
      </c>
      <c r="H1416" s="114"/>
      <c r="I1416" s="118"/>
    </row>
    <row r="1417" spans="1:9" x14ac:dyDescent="0.25">
      <c r="A1417" s="116">
        <v>42605</v>
      </c>
      <c r="B1417" s="118"/>
      <c r="C1417" s="118"/>
      <c r="D1417" s="140">
        <v>70</v>
      </c>
      <c r="E1417" s="110">
        <f t="shared" si="23"/>
        <v>14669.059999999978</v>
      </c>
      <c r="F1417" s="114" t="s">
        <v>130</v>
      </c>
      <c r="G1417" s="108" t="s">
        <v>739</v>
      </c>
      <c r="H1417" s="114"/>
      <c r="I1417" s="118"/>
    </row>
    <row r="1418" spans="1:9" x14ac:dyDescent="0.25">
      <c r="A1418" s="116">
        <v>42611</v>
      </c>
      <c r="B1418" s="118"/>
      <c r="C1418" s="118"/>
      <c r="D1418" s="139">
        <v>-11.9</v>
      </c>
      <c r="E1418" s="110">
        <f t="shared" si="23"/>
        <v>14657.159999999978</v>
      </c>
      <c r="F1418" s="114" t="s">
        <v>129</v>
      </c>
      <c r="G1418" s="108" t="s">
        <v>342</v>
      </c>
      <c r="H1418" s="114"/>
      <c r="I1418" s="118"/>
    </row>
    <row r="1419" spans="1:9" x14ac:dyDescent="0.25">
      <c r="A1419" s="116">
        <v>42611</v>
      </c>
      <c r="B1419" s="118"/>
      <c r="C1419" s="118"/>
      <c r="D1419" s="139">
        <v>-31.48</v>
      </c>
      <c r="E1419" s="110">
        <f t="shared" si="23"/>
        <v>14625.679999999978</v>
      </c>
      <c r="F1419" s="114" t="s">
        <v>134</v>
      </c>
      <c r="G1419" s="108" t="s">
        <v>740</v>
      </c>
      <c r="H1419" s="114"/>
      <c r="I1419" s="118"/>
    </row>
    <row r="1420" spans="1:9" x14ac:dyDescent="0.25">
      <c r="A1420" s="116">
        <v>42613</v>
      </c>
      <c r="B1420" s="118"/>
      <c r="C1420" s="118"/>
      <c r="D1420" s="140">
        <v>10</v>
      </c>
      <c r="E1420" s="110">
        <f t="shared" si="23"/>
        <v>14635.679999999978</v>
      </c>
      <c r="F1420" s="114" t="s">
        <v>130</v>
      </c>
      <c r="G1420" s="108" t="s">
        <v>315</v>
      </c>
      <c r="H1420" s="114"/>
      <c r="I1420" s="118"/>
    </row>
    <row r="1421" spans="1:9" x14ac:dyDescent="0.25">
      <c r="A1421" s="116">
        <v>42614</v>
      </c>
      <c r="B1421" s="118"/>
      <c r="C1421" s="118"/>
      <c r="D1421" s="140">
        <v>10</v>
      </c>
      <c r="E1421" s="110">
        <f t="shared" ref="E1421:E1484" si="24">E1420+D1421</f>
        <v>14645.679999999978</v>
      </c>
      <c r="F1421" s="114" t="s">
        <v>130</v>
      </c>
      <c r="G1421" s="108" t="s">
        <v>325</v>
      </c>
      <c r="H1421" s="114"/>
      <c r="I1421" s="118"/>
    </row>
    <row r="1422" spans="1:9" x14ac:dyDescent="0.25">
      <c r="A1422" s="116">
        <v>42614</v>
      </c>
      <c r="B1422" s="118"/>
      <c r="C1422" s="118"/>
      <c r="D1422" s="140">
        <v>10</v>
      </c>
      <c r="E1422" s="110">
        <f t="shared" si="24"/>
        <v>14655.679999999978</v>
      </c>
      <c r="F1422" s="114" t="s">
        <v>130</v>
      </c>
      <c r="G1422" s="108" t="s">
        <v>661</v>
      </c>
      <c r="H1422" s="114"/>
      <c r="I1422" s="118"/>
    </row>
    <row r="1423" spans="1:9" x14ac:dyDescent="0.25">
      <c r="A1423" s="116">
        <v>42614</v>
      </c>
      <c r="B1423" s="118"/>
      <c r="C1423" s="118"/>
      <c r="D1423" s="140">
        <v>30</v>
      </c>
      <c r="E1423" s="110">
        <f t="shared" si="24"/>
        <v>14685.679999999978</v>
      </c>
      <c r="F1423" s="114" t="s">
        <v>130</v>
      </c>
      <c r="G1423" s="108" t="s">
        <v>570</v>
      </c>
      <c r="H1423" s="114"/>
      <c r="I1423" s="118"/>
    </row>
    <row r="1424" spans="1:9" x14ac:dyDescent="0.25">
      <c r="A1424" s="116">
        <v>42622</v>
      </c>
      <c r="B1424" s="118"/>
      <c r="C1424" s="118"/>
      <c r="D1424" s="139">
        <v>-12.75</v>
      </c>
      <c r="E1424" s="110">
        <f t="shared" si="24"/>
        <v>14672.929999999978</v>
      </c>
      <c r="F1424" s="114" t="s">
        <v>134</v>
      </c>
      <c r="G1424" s="108" t="s">
        <v>741</v>
      </c>
      <c r="H1424" s="114"/>
      <c r="I1424" s="118"/>
    </row>
    <row r="1425" spans="1:9" x14ac:dyDescent="0.25">
      <c r="A1425" s="116">
        <v>42634</v>
      </c>
      <c r="B1425" s="118"/>
      <c r="C1425" s="118"/>
      <c r="D1425" s="137">
        <v>10</v>
      </c>
      <c r="E1425" s="110">
        <f t="shared" si="24"/>
        <v>14682.929999999978</v>
      </c>
      <c r="F1425" s="114" t="s">
        <v>130</v>
      </c>
      <c r="G1425" s="108" t="s">
        <v>455</v>
      </c>
      <c r="H1425" s="114"/>
      <c r="I1425" s="118"/>
    </row>
    <row r="1426" spans="1:9" x14ac:dyDescent="0.25">
      <c r="A1426" s="116">
        <v>42640</v>
      </c>
      <c r="B1426" s="118"/>
      <c r="C1426" s="118"/>
      <c r="D1426" s="137">
        <v>15</v>
      </c>
      <c r="E1426" s="110">
        <f t="shared" si="24"/>
        <v>14697.929999999978</v>
      </c>
      <c r="F1426" s="114" t="s">
        <v>130</v>
      </c>
      <c r="G1426" s="108" t="s">
        <v>362</v>
      </c>
      <c r="H1426" s="114"/>
      <c r="I1426" s="118"/>
    </row>
    <row r="1427" spans="1:9" x14ac:dyDescent="0.25">
      <c r="A1427" s="116">
        <v>42640</v>
      </c>
      <c r="B1427" s="118"/>
      <c r="C1427" s="118"/>
      <c r="D1427" s="139">
        <v>-11.9</v>
      </c>
      <c r="E1427" s="110">
        <f t="shared" si="24"/>
        <v>14686.029999999979</v>
      </c>
      <c r="F1427" s="114" t="s">
        <v>129</v>
      </c>
      <c r="G1427" s="108" t="s">
        <v>342</v>
      </c>
      <c r="H1427" s="114"/>
      <c r="I1427" s="118"/>
    </row>
    <row r="1428" spans="1:9" x14ac:dyDescent="0.25">
      <c r="A1428" s="116">
        <v>42641</v>
      </c>
      <c r="B1428" s="118"/>
      <c r="C1428" s="118"/>
      <c r="D1428" s="139">
        <v>-67.64</v>
      </c>
      <c r="E1428" s="110">
        <f t="shared" si="24"/>
        <v>14618.389999999979</v>
      </c>
      <c r="F1428" s="114" t="s">
        <v>129</v>
      </c>
      <c r="G1428" s="108" t="s">
        <v>690</v>
      </c>
      <c r="H1428" s="114"/>
      <c r="I1428" s="118"/>
    </row>
    <row r="1429" spans="1:9" x14ac:dyDescent="0.25">
      <c r="A1429" s="116">
        <v>42643</v>
      </c>
      <c r="B1429" s="118"/>
      <c r="C1429" s="118"/>
      <c r="D1429" s="137">
        <v>10</v>
      </c>
      <c r="E1429" s="110">
        <f t="shared" si="24"/>
        <v>14628.389999999979</v>
      </c>
      <c r="F1429" s="114" t="s">
        <v>130</v>
      </c>
      <c r="G1429" s="108" t="s">
        <v>315</v>
      </c>
      <c r="H1429" s="114"/>
      <c r="I1429" s="118"/>
    </row>
    <row r="1430" spans="1:9" x14ac:dyDescent="0.25">
      <c r="A1430" s="116">
        <v>42646</v>
      </c>
      <c r="B1430" s="118"/>
      <c r="C1430" s="118"/>
      <c r="D1430" s="137">
        <v>10</v>
      </c>
      <c r="E1430" s="110">
        <f t="shared" si="24"/>
        <v>14638.389999999979</v>
      </c>
      <c r="F1430" s="114" t="s">
        <v>130</v>
      </c>
      <c r="G1430" s="108" t="s">
        <v>325</v>
      </c>
      <c r="H1430" s="114"/>
      <c r="I1430" s="118"/>
    </row>
    <row r="1431" spans="1:9" x14ac:dyDescent="0.25">
      <c r="A1431" s="116">
        <v>42646</v>
      </c>
      <c r="B1431" s="118"/>
      <c r="C1431" s="118"/>
      <c r="D1431" s="140">
        <v>10</v>
      </c>
      <c r="E1431" s="110">
        <f t="shared" si="24"/>
        <v>14648.389999999979</v>
      </c>
      <c r="F1431" s="114" t="s">
        <v>130</v>
      </c>
      <c r="G1431" s="108" t="s">
        <v>661</v>
      </c>
      <c r="H1431" s="114"/>
      <c r="I1431" s="118"/>
    </row>
    <row r="1432" spans="1:9" x14ac:dyDescent="0.25">
      <c r="A1432" s="116">
        <v>42663</v>
      </c>
      <c r="B1432" s="118"/>
      <c r="C1432" s="118"/>
      <c r="D1432" s="140">
        <v>14346.64</v>
      </c>
      <c r="E1432" s="110">
        <f t="shared" si="24"/>
        <v>28995.029999999977</v>
      </c>
      <c r="F1432" s="114" t="s">
        <v>130</v>
      </c>
      <c r="G1432" s="108" t="s">
        <v>543</v>
      </c>
      <c r="H1432" s="114"/>
      <c r="I1432" s="118"/>
    </row>
    <row r="1433" spans="1:9" x14ac:dyDescent="0.25">
      <c r="A1433" s="116">
        <v>42664</v>
      </c>
      <c r="B1433" s="118"/>
      <c r="C1433" s="118"/>
      <c r="D1433" s="140">
        <v>10</v>
      </c>
      <c r="E1433" s="110">
        <f t="shared" si="24"/>
        <v>29005.029999999977</v>
      </c>
      <c r="F1433" s="114" t="s">
        <v>130</v>
      </c>
      <c r="G1433" s="108" t="s">
        <v>455</v>
      </c>
      <c r="H1433" s="114"/>
      <c r="I1433" s="118"/>
    </row>
    <row r="1434" spans="1:9" x14ac:dyDescent="0.25">
      <c r="A1434" s="116">
        <v>42668</v>
      </c>
      <c r="B1434" s="118"/>
      <c r="C1434" s="118"/>
      <c r="D1434" s="140">
        <v>366</v>
      </c>
      <c r="E1434" s="110">
        <f t="shared" si="24"/>
        <v>29371.029999999977</v>
      </c>
      <c r="F1434" s="114" t="s">
        <v>130</v>
      </c>
      <c r="G1434" s="108" t="s">
        <v>628</v>
      </c>
      <c r="H1434" s="114"/>
      <c r="I1434" s="118"/>
    </row>
    <row r="1435" spans="1:9" x14ac:dyDescent="0.25">
      <c r="A1435" s="116">
        <v>42670</v>
      </c>
      <c r="B1435" s="118"/>
      <c r="C1435" s="118"/>
      <c r="D1435" s="139">
        <v>-11.9</v>
      </c>
      <c r="E1435" s="110">
        <f t="shared" si="24"/>
        <v>29359.129999999976</v>
      </c>
      <c r="F1435" s="114" t="s">
        <v>129</v>
      </c>
      <c r="G1435" s="108" t="s">
        <v>342</v>
      </c>
      <c r="H1435" s="114"/>
      <c r="I1435" s="118"/>
    </row>
    <row r="1436" spans="1:9" x14ac:dyDescent="0.25">
      <c r="A1436" s="116">
        <v>42674</v>
      </c>
      <c r="B1436" s="118"/>
      <c r="C1436" s="118"/>
      <c r="D1436" s="140">
        <v>10</v>
      </c>
      <c r="E1436" s="110">
        <f t="shared" si="24"/>
        <v>29369.129999999976</v>
      </c>
      <c r="F1436" s="114" t="s">
        <v>130</v>
      </c>
      <c r="G1436" s="108" t="s">
        <v>315</v>
      </c>
      <c r="H1436" s="114"/>
      <c r="I1436" s="118"/>
    </row>
    <row r="1437" spans="1:9" x14ac:dyDescent="0.25">
      <c r="A1437" s="116">
        <v>42675</v>
      </c>
      <c r="B1437" s="118"/>
      <c r="C1437" s="118"/>
      <c r="D1437" s="139">
        <v>-124</v>
      </c>
      <c r="E1437" s="110">
        <f t="shared" si="24"/>
        <v>29245.129999999976</v>
      </c>
      <c r="F1437" s="114" t="s">
        <v>129</v>
      </c>
      <c r="G1437" s="108" t="s">
        <v>743</v>
      </c>
      <c r="H1437" s="114"/>
      <c r="I1437" s="118"/>
    </row>
    <row r="1438" spans="1:9" x14ac:dyDescent="0.25">
      <c r="A1438" s="116">
        <v>42675</v>
      </c>
      <c r="B1438" s="118"/>
      <c r="C1438" s="118"/>
      <c r="D1438" s="140">
        <v>10</v>
      </c>
      <c r="E1438" s="110">
        <f t="shared" si="24"/>
        <v>29255.129999999976</v>
      </c>
      <c r="F1438" s="114" t="s">
        <v>130</v>
      </c>
      <c r="G1438" s="108" t="s">
        <v>661</v>
      </c>
      <c r="H1438" s="114"/>
      <c r="I1438" s="118"/>
    </row>
    <row r="1439" spans="1:9" x14ac:dyDescent="0.25">
      <c r="A1439" s="116">
        <v>42675</v>
      </c>
      <c r="B1439" s="118"/>
      <c r="C1439" s="118"/>
      <c r="D1439" s="140">
        <v>10</v>
      </c>
      <c r="E1439" s="110">
        <f t="shared" si="24"/>
        <v>29265.129999999976</v>
      </c>
      <c r="F1439" s="114" t="s">
        <v>130</v>
      </c>
      <c r="G1439" s="108" t="s">
        <v>325</v>
      </c>
      <c r="H1439" s="114"/>
      <c r="I1439" s="118"/>
    </row>
    <row r="1440" spans="1:9" x14ac:dyDescent="0.25">
      <c r="A1440" s="116">
        <v>42677</v>
      </c>
      <c r="B1440" s="118"/>
      <c r="C1440" s="118"/>
      <c r="D1440" s="139">
        <v>-363.39</v>
      </c>
      <c r="E1440" s="110">
        <f t="shared" si="24"/>
        <v>28901.739999999976</v>
      </c>
      <c r="F1440" s="114" t="s">
        <v>134</v>
      </c>
      <c r="G1440" s="108" t="s">
        <v>490</v>
      </c>
      <c r="H1440" s="114"/>
      <c r="I1440" s="118"/>
    </row>
    <row r="1441" spans="1:9" x14ac:dyDescent="0.25">
      <c r="A1441" s="116">
        <v>42678</v>
      </c>
      <c r="B1441" s="118"/>
      <c r="C1441" s="118"/>
      <c r="D1441" s="139">
        <v>-363.11</v>
      </c>
      <c r="E1441" s="110">
        <f t="shared" si="24"/>
        <v>28538.629999999976</v>
      </c>
      <c r="F1441" s="114" t="s">
        <v>134</v>
      </c>
      <c r="G1441" s="108" t="s">
        <v>490</v>
      </c>
      <c r="H1441" s="114"/>
      <c r="I1441" s="118"/>
    </row>
    <row r="1442" spans="1:9" x14ac:dyDescent="0.25">
      <c r="A1442" s="116">
        <v>42681</v>
      </c>
      <c r="B1442" s="118"/>
      <c r="C1442" s="118"/>
      <c r="D1442" s="139">
        <v>-362.79</v>
      </c>
      <c r="E1442" s="110">
        <f t="shared" si="24"/>
        <v>28175.839999999975</v>
      </c>
      <c r="F1442" s="114" t="s">
        <v>134</v>
      </c>
      <c r="G1442" s="108" t="s">
        <v>490</v>
      </c>
      <c r="H1442" s="114"/>
      <c r="I1442" s="118"/>
    </row>
    <row r="1443" spans="1:9" x14ac:dyDescent="0.25">
      <c r="A1443" s="116">
        <v>42681</v>
      </c>
      <c r="B1443" s="118"/>
      <c r="C1443" s="118"/>
      <c r="D1443" s="139">
        <v>-15.5</v>
      </c>
      <c r="E1443" s="110">
        <f t="shared" si="24"/>
        <v>28160.339999999975</v>
      </c>
      <c r="F1443" s="114" t="s">
        <v>134</v>
      </c>
      <c r="G1443" s="108" t="s">
        <v>18</v>
      </c>
      <c r="H1443" s="114"/>
      <c r="I1443" s="118"/>
    </row>
    <row r="1444" spans="1:9" x14ac:dyDescent="0.25">
      <c r="A1444" s="116">
        <v>42681</v>
      </c>
      <c r="B1444" s="118"/>
      <c r="C1444" s="118"/>
      <c r="D1444" s="139">
        <v>-4415.33</v>
      </c>
      <c r="E1444" s="110">
        <f t="shared" si="24"/>
        <v>23745.009999999973</v>
      </c>
      <c r="F1444" s="114" t="s">
        <v>134</v>
      </c>
      <c r="G1444" s="108" t="s">
        <v>744</v>
      </c>
      <c r="H1444" s="114"/>
      <c r="I1444" s="118"/>
    </row>
    <row r="1445" spans="1:9" x14ac:dyDescent="0.25">
      <c r="A1445" s="116">
        <v>42682</v>
      </c>
      <c r="B1445" s="118"/>
      <c r="C1445" s="118"/>
      <c r="D1445" s="139">
        <v>-363.69</v>
      </c>
      <c r="E1445" s="110">
        <f t="shared" si="24"/>
        <v>23381.319999999974</v>
      </c>
      <c r="F1445" s="114" t="s">
        <v>134</v>
      </c>
      <c r="G1445" s="108" t="s">
        <v>491</v>
      </c>
      <c r="H1445" s="114"/>
      <c r="I1445" s="118"/>
    </row>
    <row r="1446" spans="1:9" x14ac:dyDescent="0.25">
      <c r="A1446" s="116">
        <v>42691</v>
      </c>
      <c r="B1446" s="118"/>
      <c r="C1446" s="118"/>
      <c r="D1446" s="139">
        <v>-59.9</v>
      </c>
      <c r="E1446" s="110">
        <f t="shared" si="24"/>
        <v>23321.419999999973</v>
      </c>
      <c r="F1446" s="114" t="s">
        <v>129</v>
      </c>
      <c r="G1446" s="108" t="s">
        <v>745</v>
      </c>
      <c r="H1446" s="114"/>
      <c r="I1446" s="118"/>
    </row>
    <row r="1447" spans="1:9" x14ac:dyDescent="0.25">
      <c r="A1447" s="116">
        <v>42695</v>
      </c>
      <c r="B1447" s="118"/>
      <c r="C1447" s="118"/>
      <c r="D1447" s="140">
        <v>10</v>
      </c>
      <c r="E1447" s="110">
        <f t="shared" si="24"/>
        <v>23331.419999999973</v>
      </c>
      <c r="F1447" s="114" t="s">
        <v>130</v>
      </c>
      <c r="G1447" s="108" t="s">
        <v>455</v>
      </c>
      <c r="H1447" s="114"/>
      <c r="I1447" s="118"/>
    </row>
    <row r="1448" spans="1:9" x14ac:dyDescent="0.25">
      <c r="A1448" s="116">
        <v>42699</v>
      </c>
      <c r="B1448" s="118"/>
      <c r="C1448" s="118"/>
      <c r="D1448" s="140">
        <v>-11.9</v>
      </c>
      <c r="E1448" s="110">
        <f t="shared" si="24"/>
        <v>23319.519999999971</v>
      </c>
      <c r="F1448" s="114" t="s">
        <v>129</v>
      </c>
      <c r="G1448" s="108" t="s">
        <v>342</v>
      </c>
      <c r="H1448" s="114"/>
      <c r="I1448" s="118"/>
    </row>
    <row r="1449" spans="1:9" x14ac:dyDescent="0.25">
      <c r="A1449" s="116">
        <v>42702</v>
      </c>
      <c r="B1449" s="118"/>
      <c r="C1449" s="118"/>
      <c r="D1449" s="140">
        <v>15</v>
      </c>
      <c r="E1449" s="110">
        <f t="shared" si="24"/>
        <v>23334.519999999971</v>
      </c>
      <c r="F1449" s="114" t="s">
        <v>130</v>
      </c>
      <c r="G1449" s="108" t="s">
        <v>362</v>
      </c>
      <c r="H1449" s="114"/>
      <c r="I1449" s="118"/>
    </row>
    <row r="1450" spans="1:9" x14ac:dyDescent="0.25">
      <c r="A1450" s="116">
        <v>42704</v>
      </c>
      <c r="B1450" s="118"/>
      <c r="C1450" s="118"/>
      <c r="D1450" s="140">
        <v>10</v>
      </c>
      <c r="E1450" s="110">
        <f t="shared" si="24"/>
        <v>23344.519999999971</v>
      </c>
      <c r="F1450" s="114" t="s">
        <v>130</v>
      </c>
      <c r="G1450" s="108" t="s">
        <v>315</v>
      </c>
      <c r="H1450" s="114"/>
      <c r="I1450" s="118"/>
    </row>
    <row r="1451" spans="1:9" x14ac:dyDescent="0.25">
      <c r="A1451" s="116">
        <v>42705</v>
      </c>
      <c r="B1451" s="118"/>
      <c r="C1451" s="118"/>
      <c r="D1451" s="140">
        <v>10</v>
      </c>
      <c r="E1451" s="110">
        <f t="shared" si="24"/>
        <v>23354.519999999971</v>
      </c>
      <c r="F1451" s="114" t="s">
        <v>130</v>
      </c>
      <c r="G1451" s="108" t="s">
        <v>661</v>
      </c>
      <c r="H1451" s="114"/>
      <c r="I1451" s="118"/>
    </row>
    <row r="1452" spans="1:9" x14ac:dyDescent="0.25">
      <c r="A1452" s="116">
        <v>42705</v>
      </c>
      <c r="B1452" s="118"/>
      <c r="C1452" s="118"/>
      <c r="D1452" s="140">
        <v>10</v>
      </c>
      <c r="E1452" s="110">
        <f t="shared" si="24"/>
        <v>23364.519999999971</v>
      </c>
      <c r="F1452" s="114" t="s">
        <v>130</v>
      </c>
      <c r="G1452" s="108" t="s">
        <v>325</v>
      </c>
      <c r="H1452" s="114"/>
      <c r="I1452" s="118"/>
    </row>
    <row r="1453" spans="1:9" x14ac:dyDescent="0.25">
      <c r="A1453" s="116">
        <v>42709</v>
      </c>
      <c r="B1453" s="118"/>
      <c r="C1453" s="118"/>
      <c r="D1453" s="140">
        <v>100</v>
      </c>
      <c r="E1453" s="110">
        <f t="shared" si="24"/>
        <v>23464.519999999971</v>
      </c>
      <c r="F1453" s="114" t="s">
        <v>130</v>
      </c>
      <c r="G1453" s="108" t="s">
        <v>716</v>
      </c>
      <c r="H1453" s="114"/>
      <c r="I1453" s="118"/>
    </row>
    <row r="1454" spans="1:9" x14ac:dyDescent="0.25">
      <c r="A1454" s="116">
        <v>42720</v>
      </c>
      <c r="B1454" s="118"/>
      <c r="C1454" s="118"/>
      <c r="D1454" s="139">
        <v>-20.149999999999999</v>
      </c>
      <c r="E1454" s="110">
        <f t="shared" si="24"/>
        <v>23444.36999999997</v>
      </c>
      <c r="F1454" s="114" t="s">
        <v>129</v>
      </c>
      <c r="G1454" s="108" t="s">
        <v>18</v>
      </c>
      <c r="H1454" s="114"/>
      <c r="I1454" s="118"/>
    </row>
    <row r="1455" spans="1:9" x14ac:dyDescent="0.25">
      <c r="A1455" s="116">
        <v>42720</v>
      </c>
      <c r="B1455" s="118"/>
      <c r="C1455" s="118"/>
      <c r="D1455" s="139">
        <v>-14272.12</v>
      </c>
      <c r="E1455" s="110">
        <f t="shared" si="24"/>
        <v>9172.2499999999691</v>
      </c>
      <c r="F1455" s="114" t="s">
        <v>575</v>
      </c>
      <c r="G1455" s="108" t="s">
        <v>634</v>
      </c>
      <c r="H1455" s="114"/>
      <c r="I1455" s="118"/>
    </row>
    <row r="1456" spans="1:9" x14ac:dyDescent="0.25">
      <c r="A1456" s="116">
        <v>42725</v>
      </c>
      <c r="B1456" s="118"/>
      <c r="C1456" s="118"/>
      <c r="D1456" s="140">
        <v>10</v>
      </c>
      <c r="E1456" s="110">
        <f t="shared" si="24"/>
        <v>9182.2499999999691</v>
      </c>
      <c r="F1456" s="114" t="s">
        <v>130</v>
      </c>
      <c r="G1456" s="108" t="s">
        <v>455</v>
      </c>
      <c r="H1456" s="114"/>
      <c r="I1456" s="118"/>
    </row>
    <row r="1457" spans="1:9" x14ac:dyDescent="0.25">
      <c r="A1457" s="116">
        <v>42727</v>
      </c>
      <c r="B1457" s="118"/>
      <c r="C1457" s="118"/>
      <c r="D1457" s="140">
        <v>35.19</v>
      </c>
      <c r="E1457" s="110">
        <f t="shared" si="24"/>
        <v>9217.4399999999696</v>
      </c>
      <c r="F1457" s="114" t="s">
        <v>130</v>
      </c>
      <c r="G1457" s="108" t="s">
        <v>703</v>
      </c>
      <c r="H1457" s="114"/>
      <c r="I1457" s="118"/>
    </row>
    <row r="1458" spans="1:9" x14ac:dyDescent="0.25">
      <c r="A1458" s="116" t="s">
        <v>747</v>
      </c>
      <c r="B1458" s="118"/>
      <c r="C1458" s="118"/>
      <c r="D1458" s="140">
        <v>30</v>
      </c>
      <c r="E1458" s="110">
        <f t="shared" si="24"/>
        <v>9247.4399999999696</v>
      </c>
      <c r="F1458" s="114" t="s">
        <v>130</v>
      </c>
      <c r="G1458" s="108" t="s">
        <v>570</v>
      </c>
      <c r="H1458" s="114"/>
      <c r="I1458" s="118"/>
    </row>
    <row r="1459" spans="1:9" x14ac:dyDescent="0.25">
      <c r="A1459" s="116" t="s">
        <v>748</v>
      </c>
      <c r="B1459" s="118"/>
      <c r="C1459" s="118"/>
      <c r="D1459" s="139">
        <v>-20.9</v>
      </c>
      <c r="E1459" s="110">
        <f t="shared" si="24"/>
        <v>9226.53999999997</v>
      </c>
      <c r="F1459" s="114" t="s">
        <v>129</v>
      </c>
      <c r="G1459" s="108" t="s">
        <v>342</v>
      </c>
      <c r="H1459" s="114"/>
      <c r="I1459" s="118"/>
    </row>
    <row r="1460" spans="1:9" x14ac:dyDescent="0.25">
      <c r="A1460" s="116"/>
      <c r="B1460" s="118"/>
      <c r="C1460" s="118"/>
      <c r="D1460" s="139"/>
      <c r="E1460" s="110"/>
      <c r="F1460" s="114"/>
      <c r="G1460" s="108"/>
      <c r="H1460" s="114"/>
      <c r="I1460" s="118"/>
    </row>
    <row r="1461" spans="1:9" x14ac:dyDescent="0.25">
      <c r="A1461" s="116">
        <v>42767</v>
      </c>
      <c r="B1461" s="118"/>
      <c r="C1461" s="118"/>
      <c r="D1461" s="140">
        <v>10</v>
      </c>
      <c r="E1461" s="110">
        <f>E1459+D1461</f>
        <v>9236.53999999997</v>
      </c>
      <c r="F1461" s="114" t="s">
        <v>130</v>
      </c>
      <c r="G1461" s="108" t="s">
        <v>325</v>
      </c>
      <c r="H1461" s="114"/>
      <c r="I1461" s="118"/>
    </row>
    <row r="1462" spans="1:9" x14ac:dyDescent="0.25">
      <c r="A1462" s="116">
        <v>42767</v>
      </c>
      <c r="B1462" s="118"/>
      <c r="C1462" s="118"/>
      <c r="D1462" s="140">
        <v>500</v>
      </c>
      <c r="E1462" s="110">
        <f t="shared" si="24"/>
        <v>9736.53999999997</v>
      </c>
      <c r="F1462" s="114" t="s">
        <v>130</v>
      </c>
      <c r="G1462" s="108" t="s">
        <v>722</v>
      </c>
      <c r="H1462" s="114"/>
      <c r="I1462" s="118"/>
    </row>
    <row r="1463" spans="1:9" x14ac:dyDescent="0.25">
      <c r="A1463" s="116">
        <v>42767</v>
      </c>
      <c r="B1463" s="118"/>
      <c r="C1463" s="118"/>
      <c r="D1463" s="140">
        <v>10</v>
      </c>
      <c r="E1463" s="110">
        <f t="shared" si="24"/>
        <v>9746.53999999997</v>
      </c>
      <c r="F1463" s="114" t="s">
        <v>130</v>
      </c>
      <c r="G1463" s="108" t="s">
        <v>315</v>
      </c>
      <c r="H1463" s="114"/>
      <c r="I1463" s="118"/>
    </row>
    <row r="1464" spans="1:9" x14ac:dyDescent="0.25">
      <c r="A1464" s="116">
        <v>42767</v>
      </c>
      <c r="B1464" s="118"/>
      <c r="C1464" s="118"/>
      <c r="D1464" s="140">
        <v>10</v>
      </c>
      <c r="E1464" s="110">
        <f t="shared" si="24"/>
        <v>9756.53999999997</v>
      </c>
      <c r="F1464" s="114" t="s">
        <v>130</v>
      </c>
      <c r="G1464" s="108" t="s">
        <v>661</v>
      </c>
      <c r="H1464" s="114"/>
      <c r="I1464" s="118"/>
    </row>
    <row r="1465" spans="1:9" x14ac:dyDescent="0.25">
      <c r="A1465" s="116">
        <v>42767</v>
      </c>
      <c r="B1465" s="118"/>
      <c r="C1465" s="118"/>
      <c r="D1465" s="140">
        <v>50</v>
      </c>
      <c r="E1465" s="110">
        <f t="shared" si="24"/>
        <v>9806.53999999997</v>
      </c>
      <c r="F1465" s="114" t="s">
        <v>130</v>
      </c>
      <c r="G1465" s="108" t="s">
        <v>579</v>
      </c>
      <c r="H1465" s="114"/>
      <c r="I1465" s="118"/>
    </row>
    <row r="1466" spans="1:9" x14ac:dyDescent="0.25">
      <c r="A1466" s="116">
        <v>42979</v>
      </c>
      <c r="B1466" s="118"/>
      <c r="C1466" s="118"/>
      <c r="D1466" s="139">
        <v>-2779.84</v>
      </c>
      <c r="E1466" s="110">
        <f t="shared" si="24"/>
        <v>7026.6999999999698</v>
      </c>
      <c r="F1466" s="114" t="s">
        <v>134</v>
      </c>
      <c r="G1466" s="108" t="s">
        <v>749</v>
      </c>
      <c r="H1466" s="114"/>
      <c r="I1466" s="118"/>
    </row>
    <row r="1467" spans="1:9" x14ac:dyDescent="0.25">
      <c r="A1467" s="116">
        <v>42979</v>
      </c>
      <c r="B1467" s="118"/>
      <c r="C1467" s="118"/>
      <c r="D1467" s="139">
        <v>-15.5</v>
      </c>
      <c r="E1467" s="110">
        <f t="shared" si="24"/>
        <v>7011.1999999999698</v>
      </c>
      <c r="F1467" s="114" t="s">
        <v>129</v>
      </c>
      <c r="G1467" s="108" t="s">
        <v>18</v>
      </c>
      <c r="H1467" s="114"/>
      <c r="I1467" s="118"/>
    </row>
    <row r="1468" spans="1:9" x14ac:dyDescent="0.25">
      <c r="A1468" s="116">
        <v>43040</v>
      </c>
      <c r="B1468" s="118"/>
      <c r="C1468" s="118"/>
      <c r="D1468" s="140">
        <v>125</v>
      </c>
      <c r="E1468" s="110">
        <f t="shared" si="24"/>
        <v>7136.1999999999698</v>
      </c>
      <c r="F1468" s="114" t="s">
        <v>130</v>
      </c>
      <c r="G1468" s="5" t="s">
        <v>750</v>
      </c>
      <c r="H1468" s="114"/>
      <c r="I1468" s="118"/>
    </row>
    <row r="1469" spans="1:9" x14ac:dyDescent="0.25">
      <c r="A1469" s="116">
        <v>43040</v>
      </c>
      <c r="B1469" s="118"/>
      <c r="C1469" s="118"/>
      <c r="D1469" s="140">
        <v>150</v>
      </c>
      <c r="E1469" s="110">
        <f t="shared" si="24"/>
        <v>7286.1999999999698</v>
      </c>
      <c r="F1469" s="114" t="s">
        <v>130</v>
      </c>
      <c r="G1469" s="108" t="s">
        <v>750</v>
      </c>
      <c r="H1469" s="114"/>
      <c r="I1469" s="118"/>
    </row>
    <row r="1470" spans="1:9" x14ac:dyDescent="0.25">
      <c r="A1470" s="116" t="s">
        <v>751</v>
      </c>
      <c r="B1470" s="118"/>
      <c r="C1470" s="118"/>
      <c r="D1470" s="140">
        <v>100</v>
      </c>
      <c r="E1470" s="110">
        <f t="shared" si="24"/>
        <v>7386.1999999999698</v>
      </c>
      <c r="F1470" s="114" t="s">
        <v>130</v>
      </c>
      <c r="G1470" s="108" t="s">
        <v>753</v>
      </c>
      <c r="H1470" s="114"/>
      <c r="I1470" s="118"/>
    </row>
    <row r="1471" spans="1:9" x14ac:dyDescent="0.25">
      <c r="A1471" s="116" t="s">
        <v>752</v>
      </c>
      <c r="B1471" s="118"/>
      <c r="C1471" s="118"/>
      <c r="D1471" s="140">
        <v>10</v>
      </c>
      <c r="E1471" s="110">
        <f t="shared" si="24"/>
        <v>7396.1999999999698</v>
      </c>
      <c r="F1471" s="114" t="s">
        <v>130</v>
      </c>
      <c r="G1471" s="108" t="s">
        <v>455</v>
      </c>
      <c r="H1471" s="114"/>
      <c r="I1471" s="118"/>
    </row>
    <row r="1472" spans="1:9" x14ac:dyDescent="0.25">
      <c r="A1472" s="116" t="s">
        <v>754</v>
      </c>
      <c r="B1472" s="118"/>
      <c r="C1472" s="118"/>
      <c r="D1472" s="140">
        <v>15</v>
      </c>
      <c r="E1472" s="110">
        <f t="shared" si="24"/>
        <v>7411.1999999999698</v>
      </c>
      <c r="F1472" s="114" t="s">
        <v>130</v>
      </c>
      <c r="G1472" s="108" t="s">
        <v>362</v>
      </c>
      <c r="H1472" s="114"/>
      <c r="I1472" s="118"/>
    </row>
    <row r="1473" spans="1:9" x14ac:dyDescent="0.25">
      <c r="A1473" s="116" t="s">
        <v>755</v>
      </c>
      <c r="B1473" s="118"/>
      <c r="C1473" s="118"/>
      <c r="D1473" s="139">
        <v>-9</v>
      </c>
      <c r="E1473" s="110">
        <f t="shared" si="24"/>
        <v>7402.1999999999698</v>
      </c>
      <c r="F1473" s="114" t="s">
        <v>129</v>
      </c>
      <c r="G1473" s="108" t="s">
        <v>757</v>
      </c>
      <c r="H1473" s="114"/>
      <c r="I1473" s="118"/>
    </row>
    <row r="1474" spans="1:9" x14ac:dyDescent="0.25">
      <c r="A1474" s="116" t="s">
        <v>756</v>
      </c>
      <c r="B1474" s="118"/>
      <c r="C1474" s="118"/>
      <c r="D1474" s="139">
        <v>-369.84</v>
      </c>
      <c r="E1474" s="110">
        <f t="shared" si="24"/>
        <v>7032.3599999999697</v>
      </c>
      <c r="F1474" s="114" t="s">
        <v>134</v>
      </c>
      <c r="G1474" s="108" t="s">
        <v>634</v>
      </c>
      <c r="H1474" s="114"/>
      <c r="I1474" s="118"/>
    </row>
    <row r="1475" spans="1:9" x14ac:dyDescent="0.25">
      <c r="A1475" s="116" t="s">
        <v>756</v>
      </c>
      <c r="B1475" s="118"/>
      <c r="C1475" s="118"/>
      <c r="D1475" s="140">
        <v>10</v>
      </c>
      <c r="E1475" s="110">
        <f t="shared" si="24"/>
        <v>7042.3599999999697</v>
      </c>
      <c r="F1475" s="114" t="s">
        <v>130</v>
      </c>
      <c r="G1475" s="108" t="s">
        <v>315</v>
      </c>
      <c r="H1475" s="114"/>
      <c r="I1475" s="118"/>
    </row>
    <row r="1476" spans="1:9" x14ac:dyDescent="0.25">
      <c r="A1476" s="116">
        <v>42737</v>
      </c>
      <c r="B1476" s="118"/>
      <c r="C1476" s="118"/>
      <c r="D1476" s="140">
        <v>10</v>
      </c>
      <c r="E1476" s="110">
        <f t="shared" si="24"/>
        <v>7052.3599999999697</v>
      </c>
      <c r="F1476" s="114" t="s">
        <v>130</v>
      </c>
      <c r="G1476" s="108" t="s">
        <v>325</v>
      </c>
      <c r="H1476" s="114"/>
      <c r="I1476" s="118"/>
    </row>
    <row r="1477" spans="1:9" x14ac:dyDescent="0.25">
      <c r="A1477" s="116">
        <v>42737</v>
      </c>
      <c r="B1477" s="118"/>
      <c r="C1477" s="118"/>
      <c r="D1477" s="140">
        <v>10</v>
      </c>
      <c r="E1477" s="110">
        <f t="shared" si="24"/>
        <v>7062.3599999999697</v>
      </c>
      <c r="F1477" s="114" t="s">
        <v>130</v>
      </c>
      <c r="G1477" s="108" t="s">
        <v>661</v>
      </c>
      <c r="H1477" s="114"/>
      <c r="I1477" s="118"/>
    </row>
    <row r="1478" spans="1:9" x14ac:dyDescent="0.25">
      <c r="A1478" s="116">
        <v>42888</v>
      </c>
      <c r="B1478" s="118"/>
      <c r="C1478" s="118"/>
      <c r="D1478" s="140">
        <v>60</v>
      </c>
      <c r="E1478" s="110">
        <f t="shared" si="24"/>
        <v>7122.3599999999697</v>
      </c>
      <c r="F1478" s="114" t="s">
        <v>130</v>
      </c>
      <c r="G1478" s="108" t="s">
        <v>523</v>
      </c>
      <c r="H1478" s="114"/>
      <c r="I1478" s="118"/>
    </row>
    <row r="1479" spans="1:9" x14ac:dyDescent="0.25">
      <c r="A1479" s="116" t="s">
        <v>762</v>
      </c>
      <c r="B1479" s="118"/>
      <c r="C1479" s="118"/>
      <c r="D1479" s="140">
        <v>10</v>
      </c>
      <c r="E1479" s="110">
        <f t="shared" si="24"/>
        <v>7132.3599999999697</v>
      </c>
      <c r="F1479" s="114" t="s">
        <v>130</v>
      </c>
      <c r="G1479" s="108" t="s">
        <v>455</v>
      </c>
      <c r="H1479" s="114"/>
      <c r="I1479" s="118"/>
    </row>
    <row r="1480" spans="1:9" x14ac:dyDescent="0.25">
      <c r="A1480" s="116" t="s">
        <v>763</v>
      </c>
      <c r="B1480" s="118"/>
      <c r="C1480" s="118"/>
      <c r="D1480" s="139">
        <v>-9</v>
      </c>
      <c r="E1480" s="110">
        <f t="shared" si="24"/>
        <v>7123.3599999999697</v>
      </c>
      <c r="F1480" s="114" t="s">
        <v>129</v>
      </c>
      <c r="G1480" s="108" t="s">
        <v>757</v>
      </c>
      <c r="H1480" s="114"/>
      <c r="I1480" s="118"/>
    </row>
    <row r="1481" spans="1:9" x14ac:dyDescent="0.25">
      <c r="A1481" s="116" t="s">
        <v>764</v>
      </c>
      <c r="B1481" s="118"/>
      <c r="C1481" s="118"/>
      <c r="D1481" s="140">
        <v>10</v>
      </c>
      <c r="E1481" s="110">
        <f t="shared" si="24"/>
        <v>7133.3599999999697</v>
      </c>
      <c r="F1481" s="114" t="s">
        <v>130</v>
      </c>
      <c r="G1481" s="108" t="s">
        <v>315</v>
      </c>
      <c r="H1481" s="114"/>
      <c r="I1481" s="118"/>
    </row>
    <row r="1482" spans="1:9" x14ac:dyDescent="0.25">
      <c r="A1482" s="116">
        <v>42738</v>
      </c>
      <c r="B1482" s="118"/>
      <c r="C1482" s="118"/>
      <c r="D1482" s="140">
        <v>10</v>
      </c>
      <c r="E1482" s="110">
        <f t="shared" si="24"/>
        <v>7143.3599999999697</v>
      </c>
      <c r="F1482" s="114" t="s">
        <v>130</v>
      </c>
      <c r="G1482" s="108" t="s">
        <v>325</v>
      </c>
      <c r="H1482" s="114"/>
      <c r="I1482" s="118"/>
    </row>
    <row r="1483" spans="1:9" x14ac:dyDescent="0.25">
      <c r="A1483" s="116">
        <v>42738</v>
      </c>
      <c r="B1483" s="118"/>
      <c r="C1483" s="118"/>
      <c r="D1483" s="140">
        <v>10</v>
      </c>
      <c r="E1483" s="110">
        <f t="shared" si="24"/>
        <v>7153.3599999999697</v>
      </c>
      <c r="F1483" s="114" t="s">
        <v>130</v>
      </c>
      <c r="G1483" s="108" t="s">
        <v>661</v>
      </c>
      <c r="H1483" s="114"/>
      <c r="I1483" s="118"/>
    </row>
    <row r="1484" spans="1:9" x14ac:dyDescent="0.25">
      <c r="A1484" s="116">
        <v>42858</v>
      </c>
      <c r="B1484" s="118"/>
      <c r="C1484" s="118"/>
      <c r="D1484" s="140">
        <v>30</v>
      </c>
      <c r="E1484" s="110">
        <f t="shared" si="24"/>
        <v>7183.3599999999697</v>
      </c>
      <c r="F1484" s="114" t="s">
        <v>130</v>
      </c>
      <c r="G1484" s="108" t="s">
        <v>570</v>
      </c>
      <c r="H1484" s="114"/>
      <c r="I1484" s="118"/>
    </row>
    <row r="1485" spans="1:9" x14ac:dyDescent="0.25">
      <c r="A1485" s="116">
        <v>42981</v>
      </c>
      <c r="B1485" s="118"/>
      <c r="C1485" s="118"/>
      <c r="D1485" s="139">
        <v>-735.08</v>
      </c>
      <c r="E1485" s="110">
        <f t="shared" ref="E1485:E1549" si="25">E1484+D1485</f>
        <v>6448.2799999999697</v>
      </c>
      <c r="F1485" s="114" t="s">
        <v>298</v>
      </c>
      <c r="G1485" s="108" t="s">
        <v>766</v>
      </c>
      <c r="H1485" s="114"/>
      <c r="I1485" s="118"/>
    </row>
    <row r="1486" spans="1:9" x14ac:dyDescent="0.25">
      <c r="A1486" s="116" t="s">
        <v>765</v>
      </c>
      <c r="B1486" s="118"/>
      <c r="C1486" s="118"/>
      <c r="D1486" s="139">
        <v>-232.62</v>
      </c>
      <c r="E1486" s="110">
        <f t="shared" si="25"/>
        <v>6215.6599999999698</v>
      </c>
      <c r="F1486" s="114" t="s">
        <v>134</v>
      </c>
      <c r="G1486" s="108" t="s">
        <v>767</v>
      </c>
      <c r="H1486" s="114"/>
      <c r="I1486" s="118"/>
    </row>
    <row r="1487" spans="1:9" x14ac:dyDescent="0.25">
      <c r="A1487" s="116" t="s">
        <v>765</v>
      </c>
      <c r="B1487" s="118"/>
      <c r="C1487" s="118"/>
      <c r="D1487" s="139">
        <v>-15.5</v>
      </c>
      <c r="E1487" s="110">
        <f t="shared" si="25"/>
        <v>6200.1599999999698</v>
      </c>
      <c r="F1487" s="114" t="s">
        <v>129</v>
      </c>
      <c r="G1487" s="108" t="s">
        <v>18</v>
      </c>
      <c r="H1487" s="114"/>
      <c r="I1487" s="118"/>
    </row>
    <row r="1488" spans="1:9" x14ac:dyDescent="0.25">
      <c r="A1488" s="116" t="s">
        <v>765</v>
      </c>
      <c r="B1488" s="118"/>
      <c r="C1488" s="118"/>
      <c r="D1488" s="140">
        <v>15</v>
      </c>
      <c r="E1488" s="110">
        <f t="shared" si="25"/>
        <v>6215.1599999999698</v>
      </c>
      <c r="F1488" s="114" t="s">
        <v>130</v>
      </c>
      <c r="G1488" s="108" t="s">
        <v>362</v>
      </c>
      <c r="H1488" s="114"/>
      <c r="I1488" s="118"/>
    </row>
    <row r="1489" spans="1:9" x14ac:dyDescent="0.25">
      <c r="A1489" s="116" t="s">
        <v>765</v>
      </c>
      <c r="B1489" s="118"/>
      <c r="C1489" s="118"/>
      <c r="D1489" s="139">
        <v>-59.85</v>
      </c>
      <c r="E1489" s="110">
        <f t="shared" si="25"/>
        <v>6155.3099999999695</v>
      </c>
      <c r="F1489" s="114" t="s">
        <v>298</v>
      </c>
      <c r="G1489" s="108" t="s">
        <v>273</v>
      </c>
      <c r="H1489" s="114"/>
      <c r="I1489" s="118"/>
    </row>
    <row r="1490" spans="1:9" x14ac:dyDescent="0.25">
      <c r="A1490" s="116" t="s">
        <v>768</v>
      </c>
      <c r="B1490" s="118"/>
      <c r="C1490" s="118"/>
      <c r="D1490" s="139">
        <v>-7.5</v>
      </c>
      <c r="E1490" s="110">
        <f t="shared" si="25"/>
        <v>6147.8099999999695</v>
      </c>
      <c r="F1490" s="114" t="s">
        <v>298</v>
      </c>
      <c r="G1490" s="108" t="s">
        <v>770</v>
      </c>
      <c r="H1490" s="114"/>
      <c r="I1490" s="118"/>
    </row>
    <row r="1491" spans="1:9" x14ac:dyDescent="0.25">
      <c r="A1491" s="116" t="s">
        <v>768</v>
      </c>
      <c r="B1491" s="118"/>
      <c r="C1491" s="118"/>
      <c r="D1491" s="139">
        <v>-13.1</v>
      </c>
      <c r="E1491" s="110">
        <f t="shared" si="25"/>
        <v>6134.7099999999691</v>
      </c>
      <c r="F1491" s="114" t="s">
        <v>298</v>
      </c>
      <c r="G1491" s="108" t="s">
        <v>273</v>
      </c>
      <c r="H1491" s="114"/>
      <c r="I1491" s="118"/>
    </row>
    <row r="1492" spans="1:9" x14ac:dyDescent="0.25">
      <c r="A1492" s="116" t="s">
        <v>769</v>
      </c>
      <c r="B1492" s="118"/>
      <c r="C1492" s="118"/>
      <c r="D1492" s="137">
        <v>10</v>
      </c>
      <c r="E1492" s="110">
        <f t="shared" si="25"/>
        <v>6144.7099999999691</v>
      </c>
      <c r="F1492" s="114" t="s">
        <v>130</v>
      </c>
      <c r="G1492" s="108" t="s">
        <v>455</v>
      </c>
      <c r="H1492" s="114"/>
      <c r="I1492" s="118"/>
    </row>
    <row r="1493" spans="1:9" x14ac:dyDescent="0.25">
      <c r="A1493" s="116" t="s">
        <v>769</v>
      </c>
      <c r="B1493" s="118"/>
      <c r="C1493" s="118"/>
      <c r="D1493" s="137">
        <v>50</v>
      </c>
      <c r="E1493" s="110">
        <f t="shared" si="25"/>
        <v>6194.7099999999691</v>
      </c>
      <c r="F1493" s="114" t="s">
        <v>130</v>
      </c>
      <c r="G1493" s="108" t="s">
        <v>464</v>
      </c>
      <c r="H1493" s="114"/>
      <c r="I1493" s="118"/>
    </row>
    <row r="1494" spans="1:9" x14ac:dyDescent="0.25">
      <c r="A1494" s="116" t="s">
        <v>773</v>
      </c>
      <c r="B1494" s="118"/>
      <c r="C1494" s="118"/>
      <c r="D1494" s="137">
        <v>1601.58</v>
      </c>
      <c r="E1494" s="110">
        <f t="shared" si="25"/>
        <v>7796.289999999969</v>
      </c>
      <c r="F1494" s="114" t="s">
        <v>298</v>
      </c>
      <c r="G1494" s="108" t="s">
        <v>779</v>
      </c>
      <c r="H1494" s="114"/>
      <c r="I1494" s="118"/>
    </row>
    <row r="1495" spans="1:9" x14ac:dyDescent="0.25">
      <c r="A1495" s="116" t="s">
        <v>773</v>
      </c>
      <c r="B1495" s="118"/>
      <c r="C1495" s="118"/>
      <c r="D1495" s="137">
        <v>51.5</v>
      </c>
      <c r="E1495" s="110">
        <f t="shared" si="25"/>
        <v>7847.789999999969</v>
      </c>
      <c r="F1495" s="114" t="s">
        <v>298</v>
      </c>
      <c r="G1495" s="108" t="s">
        <v>779</v>
      </c>
      <c r="H1495" s="114"/>
      <c r="I1495" s="118"/>
    </row>
    <row r="1496" spans="1:9" x14ac:dyDescent="0.25">
      <c r="A1496" s="116" t="s">
        <v>773</v>
      </c>
      <c r="B1496" s="118"/>
      <c r="C1496" s="118"/>
      <c r="D1496" s="139">
        <v>-25</v>
      </c>
      <c r="E1496" s="110">
        <f t="shared" si="25"/>
        <v>7822.789999999969</v>
      </c>
      <c r="F1496" s="114" t="s">
        <v>129</v>
      </c>
      <c r="G1496" s="108" t="s">
        <v>780</v>
      </c>
      <c r="H1496" s="114"/>
      <c r="I1496" s="118"/>
    </row>
    <row r="1497" spans="1:9" x14ac:dyDescent="0.25">
      <c r="A1497" s="116" t="s">
        <v>778</v>
      </c>
      <c r="B1497" s="118"/>
      <c r="C1497" s="118"/>
      <c r="D1497" s="137">
        <v>212.84</v>
      </c>
      <c r="E1497" s="110">
        <f t="shared" si="25"/>
        <v>8035.6299999999692</v>
      </c>
      <c r="F1497" s="114" t="s">
        <v>134</v>
      </c>
      <c r="G1497" s="108" t="s">
        <v>781</v>
      </c>
      <c r="H1497" s="114"/>
      <c r="I1497" s="118"/>
    </row>
    <row r="1498" spans="1:9" x14ac:dyDescent="0.25">
      <c r="A1498" s="116" t="s">
        <v>774</v>
      </c>
      <c r="B1498" s="118"/>
      <c r="C1498" s="118"/>
      <c r="D1498" s="137">
        <v>15</v>
      </c>
      <c r="E1498" s="110">
        <f t="shared" si="25"/>
        <v>8050.6299999999692</v>
      </c>
      <c r="F1498" s="114" t="s">
        <v>130</v>
      </c>
      <c r="G1498" s="108" t="s">
        <v>362</v>
      </c>
      <c r="H1498" s="114"/>
      <c r="I1498" s="118"/>
    </row>
    <row r="1499" spans="1:9" x14ac:dyDescent="0.25">
      <c r="A1499" s="116" t="s">
        <v>775</v>
      </c>
      <c r="B1499" s="118"/>
      <c r="C1499" s="118"/>
      <c r="D1499" s="139">
        <v>-242</v>
      </c>
      <c r="E1499" s="110">
        <f t="shared" si="25"/>
        <v>7808.6299999999692</v>
      </c>
      <c r="F1499" s="114" t="s">
        <v>298</v>
      </c>
      <c r="G1499" s="108" t="s">
        <v>782</v>
      </c>
      <c r="H1499" s="114"/>
      <c r="I1499" s="118"/>
    </row>
    <row r="1500" spans="1:9" x14ac:dyDescent="0.25">
      <c r="A1500" s="116" t="s">
        <v>776</v>
      </c>
      <c r="B1500" s="118"/>
      <c r="C1500" s="118"/>
      <c r="D1500" s="139">
        <v>-11.25</v>
      </c>
      <c r="E1500" s="110">
        <f t="shared" si="25"/>
        <v>7797.3799999999692</v>
      </c>
      <c r="F1500" s="114" t="s">
        <v>129</v>
      </c>
      <c r="G1500" s="108" t="s">
        <v>757</v>
      </c>
      <c r="H1500" s="114"/>
      <c r="I1500" s="118"/>
    </row>
    <row r="1501" spans="1:9" x14ac:dyDescent="0.25">
      <c r="A1501" s="116" t="s">
        <v>777</v>
      </c>
      <c r="B1501" s="118"/>
      <c r="C1501" s="118"/>
      <c r="D1501" s="137">
        <v>10</v>
      </c>
      <c r="E1501" s="110">
        <f t="shared" si="25"/>
        <v>7807.3799999999692</v>
      </c>
      <c r="F1501" s="114" t="s">
        <v>130</v>
      </c>
      <c r="G1501" s="108" t="s">
        <v>315</v>
      </c>
      <c r="H1501" s="114"/>
      <c r="I1501" s="118"/>
    </row>
    <row r="1502" spans="1:9" x14ac:dyDescent="0.25">
      <c r="A1502" s="116">
        <v>42798</v>
      </c>
      <c r="B1502" s="118"/>
      <c r="C1502" s="118"/>
      <c r="D1502" s="137">
        <v>10</v>
      </c>
      <c r="E1502" s="110">
        <f t="shared" si="25"/>
        <v>7817.3799999999692</v>
      </c>
      <c r="F1502" s="114" t="s">
        <v>130</v>
      </c>
      <c r="G1502" s="108" t="s">
        <v>325</v>
      </c>
      <c r="H1502" s="114"/>
      <c r="I1502" s="118"/>
    </row>
    <row r="1503" spans="1:9" x14ac:dyDescent="0.25">
      <c r="A1503" s="116">
        <v>42798</v>
      </c>
      <c r="B1503" s="118"/>
      <c r="C1503" s="118"/>
      <c r="D1503" s="137">
        <v>10</v>
      </c>
      <c r="E1503" s="110">
        <f t="shared" si="25"/>
        <v>7827.3799999999692</v>
      </c>
      <c r="F1503" s="114" t="s">
        <v>130</v>
      </c>
      <c r="G1503" s="108" t="s">
        <v>661</v>
      </c>
      <c r="H1503" s="114"/>
      <c r="I1503" s="118"/>
    </row>
    <row r="1504" spans="1:9" x14ac:dyDescent="0.25">
      <c r="A1504" s="116">
        <v>42920</v>
      </c>
      <c r="B1504" s="118"/>
      <c r="C1504" s="118"/>
      <c r="D1504" s="137">
        <v>11000</v>
      </c>
      <c r="E1504" s="110">
        <f t="shared" si="25"/>
        <v>18827.379999999968</v>
      </c>
      <c r="F1504" s="114" t="s">
        <v>785</v>
      </c>
      <c r="G1504" s="108" t="s">
        <v>786</v>
      </c>
      <c r="H1504" s="114"/>
      <c r="I1504" s="118"/>
    </row>
    <row r="1505" spans="1:9" x14ac:dyDescent="0.25">
      <c r="A1505" s="116">
        <v>43012</v>
      </c>
      <c r="B1505" s="118"/>
      <c r="C1505" s="118"/>
      <c r="D1505" s="139">
        <v>-14814.81</v>
      </c>
      <c r="E1505" s="110">
        <f t="shared" si="25"/>
        <v>4012.5699999999688</v>
      </c>
      <c r="F1505" s="114" t="s">
        <v>575</v>
      </c>
      <c r="G1505" s="108" t="s">
        <v>749</v>
      </c>
      <c r="H1505" s="114"/>
      <c r="I1505" s="118"/>
    </row>
    <row r="1506" spans="1:9" x14ac:dyDescent="0.25">
      <c r="A1506" s="116">
        <v>43012</v>
      </c>
      <c r="B1506" s="118"/>
      <c r="C1506" s="118"/>
      <c r="D1506" s="139">
        <v>-20.7</v>
      </c>
      <c r="E1506" s="110">
        <f t="shared" si="25"/>
        <v>3991.869999999969</v>
      </c>
      <c r="F1506" s="114" t="s">
        <v>129</v>
      </c>
      <c r="G1506" s="108" t="s">
        <v>18</v>
      </c>
      <c r="H1506" s="114"/>
      <c r="I1506" s="118"/>
    </row>
    <row r="1507" spans="1:9" x14ac:dyDescent="0.25">
      <c r="A1507" s="116" t="s">
        <v>788</v>
      </c>
      <c r="B1507" s="118"/>
      <c r="C1507" s="118"/>
      <c r="D1507" s="137">
        <v>1224</v>
      </c>
      <c r="E1507" s="110">
        <f t="shared" si="25"/>
        <v>5215.869999999969</v>
      </c>
      <c r="F1507" s="114" t="s">
        <v>298</v>
      </c>
      <c r="G1507" s="108" t="s">
        <v>789</v>
      </c>
      <c r="H1507" s="114"/>
      <c r="I1507" s="118"/>
    </row>
    <row r="1508" spans="1:9" x14ac:dyDescent="0.25">
      <c r="A1508" s="116" t="s">
        <v>791</v>
      </c>
      <c r="B1508" s="118"/>
      <c r="C1508" s="118"/>
      <c r="D1508" s="137">
        <v>10</v>
      </c>
      <c r="E1508" s="110">
        <f t="shared" si="25"/>
        <v>5225.869999999969</v>
      </c>
      <c r="F1508" s="114" t="s">
        <v>130</v>
      </c>
      <c r="G1508" s="108" t="s">
        <v>455</v>
      </c>
      <c r="H1508" s="114"/>
      <c r="I1508" s="118"/>
    </row>
    <row r="1509" spans="1:9" x14ac:dyDescent="0.25">
      <c r="A1509" s="116" t="s">
        <v>792</v>
      </c>
      <c r="B1509" s="118"/>
      <c r="C1509" s="118"/>
      <c r="D1509" s="137">
        <v>50</v>
      </c>
      <c r="E1509" s="110">
        <f t="shared" si="25"/>
        <v>5275.869999999969</v>
      </c>
      <c r="F1509" s="114" t="s">
        <v>130</v>
      </c>
      <c r="G1509" s="108" t="s">
        <v>793</v>
      </c>
      <c r="H1509" s="114"/>
      <c r="I1509" s="118"/>
    </row>
    <row r="1510" spans="1:9" x14ac:dyDescent="0.25">
      <c r="A1510" s="116" t="s">
        <v>794</v>
      </c>
      <c r="B1510" s="118"/>
      <c r="C1510" s="118"/>
      <c r="D1510" s="139">
        <v>-756</v>
      </c>
      <c r="E1510" s="110">
        <f t="shared" si="25"/>
        <v>4519.869999999969</v>
      </c>
      <c r="F1510" s="114" t="s">
        <v>796</v>
      </c>
      <c r="G1510" s="108" t="s">
        <v>797</v>
      </c>
      <c r="H1510" s="114"/>
      <c r="I1510" s="118"/>
    </row>
    <row r="1511" spans="1:9" x14ac:dyDescent="0.25">
      <c r="A1511" s="116" t="s">
        <v>795</v>
      </c>
      <c r="B1511" s="118"/>
      <c r="C1511" s="118"/>
      <c r="D1511" s="139">
        <v>-9</v>
      </c>
      <c r="E1511" s="110">
        <f t="shared" si="25"/>
        <v>4510.869999999969</v>
      </c>
      <c r="F1511" s="114" t="s">
        <v>129</v>
      </c>
      <c r="G1511" s="108" t="s">
        <v>757</v>
      </c>
      <c r="H1511" s="114"/>
      <c r="I1511" s="118"/>
    </row>
    <row r="1512" spans="1:9" x14ac:dyDescent="0.25">
      <c r="A1512" s="116">
        <v>42771</v>
      </c>
      <c r="B1512" s="118"/>
      <c r="C1512" s="118"/>
      <c r="D1512" s="137">
        <v>10</v>
      </c>
      <c r="E1512" s="110">
        <f t="shared" si="25"/>
        <v>4520.869999999969</v>
      </c>
      <c r="F1512" s="114" t="s">
        <v>130</v>
      </c>
      <c r="G1512" s="108" t="s">
        <v>325</v>
      </c>
      <c r="H1512" s="114"/>
      <c r="I1512" s="118"/>
    </row>
    <row r="1513" spans="1:9" x14ac:dyDescent="0.25">
      <c r="A1513" s="116">
        <v>42771</v>
      </c>
      <c r="B1513" s="118"/>
      <c r="C1513" s="118"/>
      <c r="D1513" s="137">
        <v>10</v>
      </c>
      <c r="E1513" s="110">
        <f t="shared" si="25"/>
        <v>4530.869999999969</v>
      </c>
      <c r="F1513" s="114" t="s">
        <v>130</v>
      </c>
      <c r="G1513" s="108" t="s">
        <v>315</v>
      </c>
      <c r="H1513" s="114"/>
      <c r="I1513" s="118"/>
    </row>
    <row r="1514" spans="1:9" x14ac:dyDescent="0.25">
      <c r="A1514" s="116">
        <v>42771</v>
      </c>
      <c r="B1514" s="118"/>
      <c r="C1514" s="118"/>
      <c r="D1514" s="137">
        <v>10</v>
      </c>
      <c r="E1514" s="110">
        <f t="shared" si="25"/>
        <v>4540.869999999969</v>
      </c>
      <c r="F1514" s="114" t="s">
        <v>130</v>
      </c>
      <c r="G1514" s="108" t="s">
        <v>661</v>
      </c>
      <c r="H1514" s="114"/>
      <c r="I1514" s="118"/>
    </row>
    <row r="1515" spans="1:9" x14ac:dyDescent="0.25">
      <c r="A1515" s="116">
        <v>42799</v>
      </c>
      <c r="B1515" s="118"/>
      <c r="C1515" s="118"/>
      <c r="D1515" s="137">
        <v>25</v>
      </c>
      <c r="E1515" s="110">
        <f t="shared" si="25"/>
        <v>4565.869999999969</v>
      </c>
      <c r="F1515" s="114" t="s">
        <v>130</v>
      </c>
      <c r="G1515" s="108" t="s">
        <v>668</v>
      </c>
      <c r="H1515" s="114"/>
      <c r="I1515" s="118"/>
    </row>
    <row r="1516" spans="1:9" x14ac:dyDescent="0.25">
      <c r="A1516" s="116">
        <v>43013</v>
      </c>
      <c r="B1516" s="118"/>
      <c r="C1516" s="118"/>
      <c r="D1516" s="137">
        <v>1267</v>
      </c>
      <c r="E1516" s="110">
        <f t="shared" si="25"/>
        <v>5832.869999999969</v>
      </c>
      <c r="F1516" s="114" t="s">
        <v>806</v>
      </c>
      <c r="G1516" s="108" t="s">
        <v>807</v>
      </c>
      <c r="H1516" s="114"/>
      <c r="I1516" s="118"/>
    </row>
    <row r="1517" spans="1:9" x14ac:dyDescent="0.25">
      <c r="A1517" s="116" t="s">
        <v>799</v>
      </c>
      <c r="B1517" s="118"/>
      <c r="C1517" s="118"/>
      <c r="D1517" s="137">
        <v>1818.24</v>
      </c>
      <c r="E1517" s="110">
        <f t="shared" si="25"/>
        <v>7651.1099999999687</v>
      </c>
      <c r="F1517" s="114" t="s">
        <v>298</v>
      </c>
      <c r="G1517" s="108" t="s">
        <v>808</v>
      </c>
      <c r="H1517" s="114"/>
      <c r="I1517" s="118"/>
    </row>
    <row r="1518" spans="1:9" x14ac:dyDescent="0.25">
      <c r="A1518" s="116" t="s">
        <v>800</v>
      </c>
      <c r="B1518" s="118"/>
      <c r="C1518" s="118"/>
      <c r="D1518" s="137">
        <v>10</v>
      </c>
      <c r="E1518" s="110">
        <f t="shared" si="25"/>
        <v>7661.1099999999687</v>
      </c>
      <c r="F1518" s="114" t="s">
        <v>130</v>
      </c>
      <c r="G1518" s="108" t="s">
        <v>455</v>
      </c>
      <c r="H1518" s="114"/>
      <c r="I1518" s="118"/>
    </row>
    <row r="1519" spans="1:9" x14ac:dyDescent="0.25">
      <c r="A1519" s="116" t="s">
        <v>800</v>
      </c>
      <c r="B1519" s="118"/>
      <c r="C1519" s="118"/>
      <c r="D1519" s="137">
        <v>2807.15</v>
      </c>
      <c r="E1519" s="110">
        <f t="shared" si="25"/>
        <v>10468.259999999969</v>
      </c>
      <c r="F1519" s="114" t="s">
        <v>298</v>
      </c>
      <c r="G1519" s="108" t="s">
        <v>809</v>
      </c>
      <c r="H1519" s="114"/>
      <c r="I1519" s="118"/>
    </row>
    <row r="1520" spans="1:9" x14ac:dyDescent="0.25">
      <c r="A1520" s="116" t="s">
        <v>801</v>
      </c>
      <c r="B1520" s="118"/>
      <c r="C1520" s="118"/>
      <c r="D1520" s="137">
        <v>25</v>
      </c>
      <c r="E1520" s="110">
        <f t="shared" si="25"/>
        <v>10493.259999999969</v>
      </c>
      <c r="F1520" s="114" t="s">
        <v>130</v>
      </c>
      <c r="G1520" s="108" t="s">
        <v>362</v>
      </c>
      <c r="H1520" s="114"/>
      <c r="I1520" s="118"/>
    </row>
    <row r="1521" spans="1:9" x14ac:dyDescent="0.25">
      <c r="A1521" s="116" t="s">
        <v>805</v>
      </c>
      <c r="B1521" s="118"/>
      <c r="C1521" s="118"/>
      <c r="D1521" s="139">
        <v>-9</v>
      </c>
      <c r="E1521" s="110">
        <f t="shared" si="25"/>
        <v>10484.259999999969</v>
      </c>
      <c r="F1521" s="114" t="s">
        <v>129</v>
      </c>
      <c r="G1521" s="108" t="s">
        <v>757</v>
      </c>
      <c r="H1521" s="114"/>
      <c r="I1521" s="118"/>
    </row>
    <row r="1522" spans="1:9" x14ac:dyDescent="0.25">
      <c r="A1522" s="116" t="s">
        <v>810</v>
      </c>
      <c r="B1522" s="118"/>
      <c r="C1522" s="118"/>
      <c r="D1522" s="140">
        <v>10</v>
      </c>
      <c r="E1522" s="110">
        <f t="shared" si="25"/>
        <v>10494.259999999969</v>
      </c>
      <c r="F1522" s="114" t="s">
        <v>130</v>
      </c>
      <c r="G1522" s="108" t="s">
        <v>315</v>
      </c>
      <c r="H1522" s="114"/>
      <c r="I1522" s="118"/>
    </row>
    <row r="1523" spans="1:9" x14ac:dyDescent="0.25">
      <c r="A1523" s="116">
        <v>42741</v>
      </c>
      <c r="B1523" s="118"/>
      <c r="C1523" s="118"/>
      <c r="D1523" s="140">
        <v>10</v>
      </c>
      <c r="E1523" s="110">
        <f t="shared" si="25"/>
        <v>10504.259999999969</v>
      </c>
      <c r="F1523" s="114" t="s">
        <v>130</v>
      </c>
      <c r="G1523" s="108" t="s">
        <v>661</v>
      </c>
      <c r="H1523" s="114"/>
      <c r="I1523" s="118"/>
    </row>
    <row r="1524" spans="1:9" x14ac:dyDescent="0.25">
      <c r="A1524" s="116">
        <v>42741</v>
      </c>
      <c r="B1524" s="118"/>
      <c r="C1524" s="118"/>
      <c r="D1524" s="140">
        <v>10</v>
      </c>
      <c r="E1524" s="110">
        <f t="shared" si="25"/>
        <v>10514.259999999969</v>
      </c>
      <c r="F1524" s="114" t="s">
        <v>130</v>
      </c>
      <c r="G1524" s="108" t="s">
        <v>325</v>
      </c>
      <c r="H1524" s="114"/>
      <c r="I1524" s="118"/>
    </row>
    <row r="1525" spans="1:9" x14ac:dyDescent="0.25">
      <c r="A1525" s="116">
        <v>42861</v>
      </c>
      <c r="B1525" s="118"/>
      <c r="C1525" s="118"/>
      <c r="D1525" s="140">
        <v>2190.37</v>
      </c>
      <c r="E1525" s="110">
        <f t="shared" si="25"/>
        <v>12704.629999999968</v>
      </c>
      <c r="F1525" s="114" t="s">
        <v>298</v>
      </c>
      <c r="G1525" s="108" t="s">
        <v>811</v>
      </c>
      <c r="H1525" s="114"/>
      <c r="I1525" s="118"/>
    </row>
    <row r="1526" spans="1:9" x14ac:dyDescent="0.25">
      <c r="A1526" s="116">
        <v>42894</v>
      </c>
      <c r="B1526" s="118"/>
      <c r="C1526" s="118"/>
      <c r="D1526" s="139">
        <v>-568.95000000000005</v>
      </c>
      <c r="E1526" s="110">
        <f t="shared" si="25"/>
        <v>12135.679999999968</v>
      </c>
      <c r="F1526" s="114" t="s">
        <v>129</v>
      </c>
      <c r="G1526" s="108" t="s">
        <v>812</v>
      </c>
      <c r="H1526" s="114"/>
      <c r="I1526" s="118"/>
    </row>
    <row r="1527" spans="1:9" x14ac:dyDescent="0.25">
      <c r="A1527" s="116">
        <v>42907</v>
      </c>
      <c r="B1527" s="118"/>
      <c r="C1527" s="118"/>
      <c r="D1527" s="140">
        <v>10</v>
      </c>
      <c r="E1527" s="110">
        <f t="shared" si="25"/>
        <v>12145.679999999968</v>
      </c>
      <c r="F1527" s="114" t="s">
        <v>130</v>
      </c>
      <c r="G1527" s="108" t="s">
        <v>455</v>
      </c>
      <c r="H1527" s="114"/>
      <c r="I1527" s="118"/>
    </row>
    <row r="1528" spans="1:9" x14ac:dyDescent="0.25">
      <c r="A1528" s="116">
        <v>42913</v>
      </c>
      <c r="B1528" s="118"/>
      <c r="C1528" s="118"/>
      <c r="D1528" s="137">
        <v>15</v>
      </c>
      <c r="E1528" s="110">
        <f t="shared" si="25"/>
        <v>12160.679999999968</v>
      </c>
      <c r="F1528" s="114" t="s">
        <v>130</v>
      </c>
      <c r="G1528" s="108" t="s">
        <v>362</v>
      </c>
      <c r="H1528" s="114"/>
      <c r="I1528" s="118"/>
    </row>
    <row r="1529" spans="1:9" x14ac:dyDescent="0.25">
      <c r="A1529" s="116">
        <v>42915</v>
      </c>
      <c r="B1529" s="118"/>
      <c r="C1529" s="118"/>
      <c r="D1529" s="139">
        <v>-9</v>
      </c>
      <c r="E1529" s="110">
        <f t="shared" si="25"/>
        <v>12151.679999999968</v>
      </c>
      <c r="F1529" s="114" t="s">
        <v>129</v>
      </c>
      <c r="G1529" s="108" t="s">
        <v>757</v>
      </c>
      <c r="H1529" s="114"/>
      <c r="I1529" s="118"/>
    </row>
    <row r="1530" spans="1:9" x14ac:dyDescent="0.25">
      <c r="A1530" s="116">
        <v>42916</v>
      </c>
      <c r="B1530" s="118"/>
      <c r="C1530" s="118"/>
      <c r="D1530" s="137">
        <v>10</v>
      </c>
      <c r="E1530" s="110">
        <f t="shared" si="25"/>
        <v>12161.679999999968</v>
      </c>
      <c r="F1530" s="114" t="s">
        <v>130</v>
      </c>
      <c r="G1530" s="108" t="s">
        <v>315</v>
      </c>
      <c r="H1530" s="114"/>
      <c r="I1530" s="118"/>
    </row>
    <row r="1531" spans="1:9" x14ac:dyDescent="0.25">
      <c r="A1531" s="116">
        <v>42919</v>
      </c>
      <c r="B1531" s="118"/>
      <c r="C1531" s="118"/>
      <c r="D1531" s="137">
        <v>10</v>
      </c>
      <c r="E1531" s="110">
        <f t="shared" si="25"/>
        <v>12171.679999999968</v>
      </c>
      <c r="F1531" s="114" t="s">
        <v>130</v>
      </c>
      <c r="G1531" s="108" t="s">
        <v>661</v>
      </c>
      <c r="H1531" s="114"/>
      <c r="I1531" s="118"/>
    </row>
    <row r="1532" spans="1:9" x14ac:dyDescent="0.25">
      <c r="A1532" s="116">
        <v>42919</v>
      </c>
      <c r="B1532" s="118"/>
      <c r="C1532" s="118"/>
      <c r="D1532" s="137">
        <v>10</v>
      </c>
      <c r="E1532" s="110">
        <f t="shared" si="25"/>
        <v>12181.679999999968</v>
      </c>
      <c r="F1532" s="114" t="s">
        <v>130</v>
      </c>
      <c r="G1532" s="108" t="s">
        <v>325</v>
      </c>
      <c r="H1532" s="114"/>
      <c r="I1532" s="118"/>
    </row>
    <row r="1533" spans="1:9" x14ac:dyDescent="0.25">
      <c r="A1533" s="116">
        <v>42923</v>
      </c>
      <c r="B1533" s="118"/>
      <c r="C1533" s="118"/>
      <c r="D1533" s="139">
        <v>-53.99</v>
      </c>
      <c r="E1533" s="110">
        <f t="shared" si="25"/>
        <v>12127.689999999968</v>
      </c>
      <c r="F1533" s="114" t="s">
        <v>129</v>
      </c>
      <c r="G1533" s="108" t="s">
        <v>813</v>
      </c>
      <c r="H1533" s="114"/>
      <c r="I1533" s="118"/>
    </row>
    <row r="1534" spans="1:9" x14ac:dyDescent="0.25">
      <c r="A1534" s="116">
        <v>42929</v>
      </c>
      <c r="B1534" s="118"/>
      <c r="C1534" s="118"/>
      <c r="D1534" s="140">
        <v>30</v>
      </c>
      <c r="E1534" s="110">
        <f t="shared" si="25"/>
        <v>12157.689999999968</v>
      </c>
      <c r="F1534" s="114" t="s">
        <v>130</v>
      </c>
      <c r="G1534" s="108" t="s">
        <v>570</v>
      </c>
      <c r="H1534" s="114"/>
      <c r="I1534" s="118"/>
    </row>
    <row r="1535" spans="1:9" x14ac:dyDescent="0.25">
      <c r="A1535" s="116">
        <v>42937</v>
      </c>
      <c r="B1535" s="118"/>
      <c r="C1535" s="118"/>
      <c r="D1535" s="140">
        <v>10</v>
      </c>
      <c r="E1535" s="110">
        <f t="shared" si="25"/>
        <v>12167.689999999968</v>
      </c>
      <c r="F1535" s="114" t="s">
        <v>130</v>
      </c>
      <c r="G1535" s="108" t="s">
        <v>455</v>
      </c>
      <c r="H1535" s="114"/>
      <c r="I1535" s="118"/>
    </row>
    <row r="1536" spans="1:9" x14ac:dyDescent="0.25">
      <c r="A1536" s="116">
        <v>42942</v>
      </c>
      <c r="B1536" s="118"/>
      <c r="C1536" s="118"/>
      <c r="D1536" s="140">
        <v>250</v>
      </c>
      <c r="E1536" s="110">
        <f t="shared" si="25"/>
        <v>12417.689999999968</v>
      </c>
      <c r="F1536" s="114" t="s">
        <v>130</v>
      </c>
      <c r="G1536" s="108" t="s">
        <v>814</v>
      </c>
      <c r="H1536" s="114"/>
      <c r="I1536" s="118"/>
    </row>
    <row r="1537" spans="1:9" x14ac:dyDescent="0.25">
      <c r="A1537" s="116">
        <v>42947</v>
      </c>
      <c r="B1537" s="118"/>
      <c r="C1537" s="118"/>
      <c r="D1537" s="139">
        <v>-9</v>
      </c>
      <c r="E1537" s="110">
        <f t="shared" si="25"/>
        <v>12408.689999999968</v>
      </c>
      <c r="F1537" s="114" t="s">
        <v>129</v>
      </c>
      <c r="G1537" s="108" t="s">
        <v>815</v>
      </c>
      <c r="H1537" s="114"/>
      <c r="I1537" s="118"/>
    </row>
    <row r="1538" spans="1:9" x14ac:dyDescent="0.25">
      <c r="A1538" s="116">
        <v>42947</v>
      </c>
      <c r="B1538" s="118"/>
      <c r="C1538" s="118"/>
      <c r="D1538" s="140">
        <v>10</v>
      </c>
      <c r="E1538" s="110">
        <f t="shared" si="25"/>
        <v>12418.689999999968</v>
      </c>
      <c r="F1538" s="114" t="s">
        <v>130</v>
      </c>
      <c r="G1538" s="108" t="s">
        <v>315</v>
      </c>
      <c r="H1538" s="114"/>
      <c r="I1538" s="118"/>
    </row>
    <row r="1539" spans="1:9" x14ac:dyDescent="0.25">
      <c r="A1539" s="116">
        <v>42948</v>
      </c>
      <c r="B1539" s="118"/>
      <c r="C1539" s="118"/>
      <c r="D1539" s="140">
        <v>10</v>
      </c>
      <c r="E1539" s="110">
        <f t="shared" si="25"/>
        <v>12428.689999999968</v>
      </c>
      <c r="F1539" s="114" t="s">
        <v>130</v>
      </c>
      <c r="G1539" s="108" t="s">
        <v>661</v>
      </c>
      <c r="H1539" s="114"/>
      <c r="I1539" s="118"/>
    </row>
    <row r="1540" spans="1:9" x14ac:dyDescent="0.25">
      <c r="A1540" s="116">
        <v>42948</v>
      </c>
      <c r="B1540" s="118"/>
      <c r="C1540" s="118"/>
      <c r="D1540" s="137">
        <v>10</v>
      </c>
      <c r="E1540" s="110">
        <f t="shared" si="25"/>
        <v>12438.689999999968</v>
      </c>
      <c r="F1540" s="114" t="s">
        <v>130</v>
      </c>
      <c r="G1540" s="108" t="s">
        <v>325</v>
      </c>
      <c r="H1540" s="114"/>
      <c r="I1540" s="118"/>
    </row>
    <row r="1541" spans="1:9" x14ac:dyDescent="0.25">
      <c r="A1541" s="116">
        <v>42958</v>
      </c>
      <c r="B1541" s="118"/>
      <c r="C1541" s="118"/>
      <c r="D1541" s="137">
        <v>15</v>
      </c>
      <c r="E1541" s="110">
        <f t="shared" si="25"/>
        <v>12453.689999999968</v>
      </c>
      <c r="F1541" s="114" t="s">
        <v>130</v>
      </c>
      <c r="G1541" s="108" t="s">
        <v>362</v>
      </c>
      <c r="H1541" s="114"/>
      <c r="I1541" s="118"/>
    </row>
    <row r="1542" spans="1:9" x14ac:dyDescent="0.25">
      <c r="A1542" s="116">
        <v>42961</v>
      </c>
      <c r="B1542" s="118"/>
      <c r="C1542" s="118"/>
      <c r="D1542" s="137">
        <v>1317</v>
      </c>
      <c r="E1542" s="110">
        <f t="shared" si="25"/>
        <v>13770.689999999968</v>
      </c>
      <c r="F1542" s="114" t="s">
        <v>298</v>
      </c>
      <c r="G1542" s="108" t="s">
        <v>816</v>
      </c>
      <c r="H1542" s="114"/>
      <c r="I1542" s="118"/>
    </row>
    <row r="1543" spans="1:9" x14ac:dyDescent="0.25">
      <c r="A1543" s="116">
        <v>42968</v>
      </c>
      <c r="B1543" s="118"/>
      <c r="C1543" s="118"/>
      <c r="D1543" s="137">
        <v>10</v>
      </c>
      <c r="E1543" s="110">
        <f t="shared" si="25"/>
        <v>13780.689999999968</v>
      </c>
      <c r="F1543" s="114" t="s">
        <v>130</v>
      </c>
      <c r="G1543" s="108" t="s">
        <v>455</v>
      </c>
      <c r="H1543" s="114"/>
      <c r="I1543" s="118"/>
    </row>
    <row r="1544" spans="1:9" x14ac:dyDescent="0.25">
      <c r="A1544" s="116">
        <v>42978</v>
      </c>
      <c r="B1544" s="118"/>
      <c r="C1544" s="118"/>
      <c r="D1544" s="139">
        <v>-9</v>
      </c>
      <c r="E1544" s="110">
        <f t="shared" si="25"/>
        <v>13771.689999999968</v>
      </c>
      <c r="F1544" s="114" t="s">
        <v>129</v>
      </c>
      <c r="G1544" s="108" t="s">
        <v>815</v>
      </c>
      <c r="H1544" s="114"/>
      <c r="I1544" s="118"/>
    </row>
    <row r="1545" spans="1:9" x14ac:dyDescent="0.25">
      <c r="A1545" s="116">
        <v>42978</v>
      </c>
      <c r="B1545" s="118"/>
      <c r="C1545" s="118"/>
      <c r="D1545" s="137">
        <v>10</v>
      </c>
      <c r="E1545" s="110">
        <f t="shared" si="25"/>
        <v>13781.689999999968</v>
      </c>
      <c r="F1545" s="114" t="s">
        <v>130</v>
      </c>
      <c r="G1545" s="108" t="s">
        <v>315</v>
      </c>
      <c r="H1545" s="114"/>
      <c r="I1545" s="118"/>
    </row>
    <row r="1546" spans="1:9" x14ac:dyDescent="0.25">
      <c r="A1546" s="116">
        <v>42979</v>
      </c>
      <c r="B1546" s="118"/>
      <c r="C1546" s="118"/>
      <c r="D1546" s="137">
        <v>10</v>
      </c>
      <c r="E1546" s="110">
        <f t="shared" si="25"/>
        <v>13791.689999999968</v>
      </c>
      <c r="F1546" s="114" t="s">
        <v>130</v>
      </c>
      <c r="G1546" s="108" t="s">
        <v>661</v>
      </c>
      <c r="H1546" s="114"/>
      <c r="I1546" s="118"/>
    </row>
    <row r="1547" spans="1:9" x14ac:dyDescent="0.25">
      <c r="A1547" s="116">
        <v>42979</v>
      </c>
      <c r="B1547" s="118"/>
      <c r="C1547" s="118"/>
      <c r="D1547" s="137">
        <v>10</v>
      </c>
      <c r="E1547" s="110">
        <f t="shared" si="25"/>
        <v>13801.689999999968</v>
      </c>
      <c r="F1547" s="114" t="s">
        <v>130</v>
      </c>
      <c r="G1547" s="108" t="s">
        <v>325</v>
      </c>
      <c r="H1547" s="114"/>
      <c r="I1547" s="118"/>
    </row>
    <row r="1548" spans="1:9" x14ac:dyDescent="0.25">
      <c r="A1548" s="116">
        <v>42989</v>
      </c>
      <c r="B1548" s="118"/>
      <c r="C1548" s="118"/>
      <c r="D1548" s="137">
        <v>15</v>
      </c>
      <c r="E1548" s="110">
        <f t="shared" si="25"/>
        <v>13816.689999999968</v>
      </c>
      <c r="F1548" s="114" t="s">
        <v>130</v>
      </c>
      <c r="G1548" s="108" t="s">
        <v>362</v>
      </c>
      <c r="H1548" s="114"/>
      <c r="I1548" s="118"/>
    </row>
    <row r="1549" spans="1:9" x14ac:dyDescent="0.25">
      <c r="A1549" s="116">
        <v>42999</v>
      </c>
      <c r="B1549" s="118"/>
      <c r="C1549" s="118"/>
      <c r="D1549" s="137">
        <v>10</v>
      </c>
      <c r="E1549" s="110">
        <f t="shared" si="25"/>
        <v>13826.689999999968</v>
      </c>
      <c r="F1549" s="114" t="s">
        <v>130</v>
      </c>
      <c r="G1549" s="108" t="s">
        <v>455</v>
      </c>
      <c r="H1549" s="114"/>
      <c r="I1549" s="118"/>
    </row>
    <row r="1550" spans="1:9" x14ac:dyDescent="0.25">
      <c r="A1550" s="116">
        <v>43005</v>
      </c>
      <c r="B1550" s="118"/>
      <c r="C1550" s="118"/>
      <c r="D1550" s="139">
        <v>-264.98</v>
      </c>
      <c r="E1550" s="110">
        <f t="shared" ref="E1550:E1557" si="26">E1549+D1550</f>
        <v>13561.709999999968</v>
      </c>
      <c r="F1550" s="114" t="s">
        <v>129</v>
      </c>
      <c r="G1550" s="108" t="s">
        <v>818</v>
      </c>
      <c r="H1550" s="114"/>
      <c r="I1550" s="118"/>
    </row>
    <row r="1551" spans="1:9" x14ac:dyDescent="0.25">
      <c r="A1551" s="116">
        <v>43007</v>
      </c>
      <c r="B1551" s="118"/>
      <c r="C1551" s="118"/>
      <c r="D1551" s="139">
        <v>-9</v>
      </c>
      <c r="E1551" s="110">
        <f t="shared" si="26"/>
        <v>13552.709999999968</v>
      </c>
      <c r="F1551" s="114" t="s">
        <v>129</v>
      </c>
      <c r="G1551" s="108" t="s">
        <v>815</v>
      </c>
      <c r="H1551" s="114"/>
      <c r="I1551" s="118"/>
    </row>
    <row r="1552" spans="1:9" x14ac:dyDescent="0.25">
      <c r="A1552" s="116">
        <v>43007</v>
      </c>
      <c r="B1552" s="118"/>
      <c r="C1552" s="118"/>
      <c r="D1552" s="140">
        <v>15</v>
      </c>
      <c r="E1552" s="110">
        <f t="shared" si="26"/>
        <v>13567.709999999968</v>
      </c>
      <c r="F1552" s="114" t="s">
        <v>130</v>
      </c>
      <c r="G1552" s="108" t="s">
        <v>362</v>
      </c>
      <c r="H1552" s="114"/>
      <c r="I1552" s="118"/>
    </row>
    <row r="1553" spans="1:9" x14ac:dyDescent="0.25">
      <c r="A1553" s="116">
        <v>43008</v>
      </c>
      <c r="B1553" s="118"/>
      <c r="C1553" s="118"/>
      <c r="D1553" s="139">
        <v>-67.64</v>
      </c>
      <c r="E1553" s="110">
        <f t="shared" si="26"/>
        <v>13500.069999999969</v>
      </c>
      <c r="F1553" s="114" t="s">
        <v>129</v>
      </c>
      <c r="G1553" s="108" t="s">
        <v>690</v>
      </c>
      <c r="H1553" s="114"/>
      <c r="I1553" s="118"/>
    </row>
    <row r="1554" spans="1:9" x14ac:dyDescent="0.25">
      <c r="A1554" s="116">
        <v>43010</v>
      </c>
      <c r="B1554" s="118"/>
      <c r="C1554" s="118"/>
      <c r="D1554" s="137">
        <v>10</v>
      </c>
      <c r="E1554" s="110">
        <f t="shared" si="26"/>
        <v>13510.069999999969</v>
      </c>
      <c r="F1554" s="114" t="s">
        <v>130</v>
      </c>
      <c r="G1554" s="108" t="s">
        <v>661</v>
      </c>
      <c r="H1554" s="114"/>
      <c r="I1554" s="118"/>
    </row>
    <row r="1555" spans="1:9" x14ac:dyDescent="0.25">
      <c r="A1555" s="116">
        <v>43010</v>
      </c>
      <c r="B1555" s="118"/>
      <c r="C1555" s="118"/>
      <c r="D1555" s="137">
        <v>10</v>
      </c>
      <c r="E1555" s="110">
        <f t="shared" si="26"/>
        <v>13520.069999999969</v>
      </c>
      <c r="F1555" s="114" t="s">
        <v>130</v>
      </c>
      <c r="G1555" s="108" t="s">
        <v>315</v>
      </c>
      <c r="H1555" s="114"/>
      <c r="I1555" s="118"/>
    </row>
    <row r="1556" spans="1:9" x14ac:dyDescent="0.25">
      <c r="A1556" s="116">
        <v>43010</v>
      </c>
      <c r="B1556" s="118"/>
      <c r="C1556" s="118"/>
      <c r="D1556" s="137">
        <v>10</v>
      </c>
      <c r="E1556" s="110">
        <f t="shared" si="26"/>
        <v>13530.069999999969</v>
      </c>
      <c r="F1556" s="114" t="s">
        <v>130</v>
      </c>
      <c r="G1556" s="108" t="s">
        <v>325</v>
      </c>
      <c r="H1556" s="114"/>
      <c r="I1556" s="118"/>
    </row>
    <row r="1557" spans="1:9" x14ac:dyDescent="0.25">
      <c r="A1557" s="116">
        <v>43016</v>
      </c>
      <c r="B1557" s="118"/>
      <c r="C1557" s="118"/>
      <c r="D1557" s="139">
        <v>-31.98</v>
      </c>
      <c r="E1557" s="110">
        <f t="shared" si="26"/>
        <v>13498.089999999969</v>
      </c>
      <c r="F1557" s="114" t="s">
        <v>129</v>
      </c>
      <c r="G1557" s="108" t="s">
        <v>813</v>
      </c>
      <c r="H1557" s="114"/>
      <c r="I1557" s="118"/>
    </row>
    <row r="1558" spans="1:9" x14ac:dyDescent="0.25">
      <c r="A1558" s="116">
        <v>43017</v>
      </c>
      <c r="B1558" s="118"/>
      <c r="C1558" s="118"/>
      <c r="D1558" s="137">
        <v>500</v>
      </c>
      <c r="E1558" s="110">
        <f>E1557+D1558</f>
        <v>13998.089999999969</v>
      </c>
      <c r="F1558" s="114" t="s">
        <v>130</v>
      </c>
      <c r="G1558" s="108" t="s">
        <v>819</v>
      </c>
      <c r="H1558" s="114"/>
      <c r="I1558" s="118"/>
    </row>
    <row r="1559" spans="1:9" x14ac:dyDescent="0.25">
      <c r="A1559" s="116">
        <v>43028</v>
      </c>
      <c r="B1559" s="118"/>
      <c r="C1559" s="118"/>
      <c r="D1559" s="137">
        <v>39.79</v>
      </c>
      <c r="E1559" s="110">
        <f>E1558+D1559</f>
        <v>14037.87999999997</v>
      </c>
      <c r="F1559" s="114" t="s">
        <v>130</v>
      </c>
      <c r="G1559" s="108" t="s">
        <v>703</v>
      </c>
      <c r="H1559" s="114"/>
      <c r="I1559" s="118"/>
    </row>
    <row r="1560" spans="1:9" x14ac:dyDescent="0.25">
      <c r="A1560" s="116">
        <v>43031</v>
      </c>
      <c r="B1560" s="118"/>
      <c r="C1560" s="118"/>
      <c r="D1560" s="137">
        <v>10</v>
      </c>
      <c r="E1560" s="110">
        <f t="shared" ref="E1560:E1622" si="27">E1559+D1560</f>
        <v>14047.87999999997</v>
      </c>
      <c r="F1560" s="42" t="s">
        <v>130</v>
      </c>
      <c r="G1560" s="5" t="s">
        <v>455</v>
      </c>
      <c r="H1560" s="114"/>
      <c r="I1560" s="118"/>
    </row>
    <row r="1561" spans="1:9" x14ac:dyDescent="0.25">
      <c r="A1561" s="116">
        <v>43033</v>
      </c>
      <c r="B1561" s="118"/>
      <c r="C1561" s="118"/>
      <c r="D1561" s="143">
        <v>-59.9</v>
      </c>
      <c r="E1561" s="110">
        <f t="shared" si="27"/>
        <v>13987.97999999997</v>
      </c>
      <c r="F1561" s="42" t="s">
        <v>129</v>
      </c>
      <c r="G1561" s="5" t="s">
        <v>820</v>
      </c>
      <c r="H1561" s="114"/>
      <c r="I1561" s="118"/>
    </row>
    <row r="1562" spans="1:9" x14ac:dyDescent="0.25">
      <c r="A1562" s="116">
        <v>43038</v>
      </c>
      <c r="B1562" s="118"/>
      <c r="C1562" s="118"/>
      <c r="D1562" s="137">
        <v>0</v>
      </c>
      <c r="E1562" s="110">
        <f t="shared" si="27"/>
        <v>13987.97999999997</v>
      </c>
      <c r="F1562" s="42" t="s">
        <v>129</v>
      </c>
      <c r="G1562" s="5" t="s">
        <v>821</v>
      </c>
      <c r="H1562" s="114"/>
      <c r="I1562" s="118"/>
    </row>
    <row r="1563" spans="1:9" x14ac:dyDescent="0.25">
      <c r="A1563" s="116">
        <v>43038</v>
      </c>
      <c r="B1563" s="118"/>
      <c r="C1563" s="118"/>
      <c r="D1563" s="143">
        <v>-9</v>
      </c>
      <c r="E1563" s="110">
        <f t="shared" si="27"/>
        <v>13978.97999999997</v>
      </c>
      <c r="F1563" s="42" t="s">
        <v>129</v>
      </c>
      <c r="G1563" s="5" t="s">
        <v>815</v>
      </c>
      <c r="H1563" s="114"/>
      <c r="I1563" s="118"/>
    </row>
    <row r="1564" spans="1:9" x14ac:dyDescent="0.25">
      <c r="A1564" s="116">
        <v>43039</v>
      </c>
      <c r="B1564" s="118"/>
      <c r="C1564" s="118"/>
      <c r="D1564" s="137">
        <v>10</v>
      </c>
      <c r="E1564" s="110">
        <f t="shared" si="27"/>
        <v>13988.97999999997</v>
      </c>
      <c r="F1564" s="42" t="s">
        <v>130</v>
      </c>
      <c r="G1564" s="5" t="s">
        <v>315</v>
      </c>
      <c r="H1564" s="114"/>
      <c r="I1564" s="118"/>
    </row>
    <row r="1565" spans="1:9" x14ac:dyDescent="0.25">
      <c r="A1565" s="116">
        <v>43040</v>
      </c>
      <c r="B1565" s="118"/>
      <c r="C1565" s="118"/>
      <c r="D1565" s="137">
        <v>10</v>
      </c>
      <c r="E1565" s="110">
        <f t="shared" si="27"/>
        <v>13998.97999999997</v>
      </c>
      <c r="F1565" s="42" t="s">
        <v>130</v>
      </c>
      <c r="G1565" s="5" t="s">
        <v>661</v>
      </c>
      <c r="H1565" s="114"/>
      <c r="I1565" s="118"/>
    </row>
    <row r="1566" spans="1:9" x14ac:dyDescent="0.25">
      <c r="A1566" s="116">
        <v>43040</v>
      </c>
      <c r="B1566" s="118"/>
      <c r="C1566" s="118"/>
      <c r="D1566" s="137">
        <v>10</v>
      </c>
      <c r="E1566" s="110">
        <f t="shared" si="27"/>
        <v>14008.97999999997</v>
      </c>
      <c r="F1566" s="42" t="s">
        <v>130</v>
      </c>
      <c r="G1566" s="5" t="s">
        <v>325</v>
      </c>
      <c r="H1566" s="114"/>
      <c r="I1566" s="118"/>
    </row>
    <row r="1567" spans="1:9" x14ac:dyDescent="0.25">
      <c r="A1567" s="116">
        <v>43046</v>
      </c>
      <c r="B1567" s="118"/>
      <c r="C1567" s="118"/>
      <c r="D1567" s="137">
        <v>365</v>
      </c>
      <c r="E1567" s="110">
        <f t="shared" si="27"/>
        <v>14373.97999999997</v>
      </c>
      <c r="F1567" s="42" t="s">
        <v>130</v>
      </c>
      <c r="G1567" s="5" t="s">
        <v>628</v>
      </c>
      <c r="H1567" s="114"/>
      <c r="I1567" s="118"/>
    </row>
    <row r="1568" spans="1:9" x14ac:dyDescent="0.25">
      <c r="A1568" s="116">
        <v>43055</v>
      </c>
      <c r="B1568" s="118"/>
      <c r="C1568" s="118"/>
      <c r="D1568" s="143">
        <v>-64.900000000000006</v>
      </c>
      <c r="E1568" s="110">
        <f t="shared" si="27"/>
        <v>14309.079999999971</v>
      </c>
      <c r="F1568" s="42" t="s">
        <v>134</v>
      </c>
      <c r="G1568" s="5" t="s">
        <v>822</v>
      </c>
      <c r="H1568" s="114"/>
      <c r="I1568" s="118"/>
    </row>
    <row r="1569" spans="1:9" x14ac:dyDescent="0.25">
      <c r="A1569" s="116">
        <v>43060</v>
      </c>
      <c r="B1569" s="118"/>
      <c r="C1569" s="118"/>
      <c r="D1569" s="144">
        <v>10</v>
      </c>
      <c r="E1569" s="110">
        <f t="shared" si="27"/>
        <v>14319.079999999971</v>
      </c>
      <c r="F1569" s="42" t="s">
        <v>130</v>
      </c>
      <c r="G1569" s="5" t="s">
        <v>455</v>
      </c>
      <c r="H1569" s="114"/>
      <c r="I1569" s="118"/>
    </row>
    <row r="1570" spans="1:9" x14ac:dyDescent="0.25">
      <c r="A1570" s="116">
        <v>43068</v>
      </c>
      <c r="B1570" s="118"/>
      <c r="C1570" s="118"/>
      <c r="D1570" s="143">
        <v>-9</v>
      </c>
      <c r="E1570" s="110">
        <f t="shared" si="27"/>
        <v>14310.079999999971</v>
      </c>
      <c r="F1570" s="42" t="s">
        <v>129</v>
      </c>
      <c r="G1570" s="5" t="s">
        <v>815</v>
      </c>
      <c r="H1570" s="114"/>
      <c r="I1570" s="118"/>
    </row>
    <row r="1571" spans="1:9" x14ac:dyDescent="0.25">
      <c r="A1571" s="116">
        <v>43069</v>
      </c>
      <c r="B1571" s="118"/>
      <c r="C1571" s="118"/>
      <c r="D1571" s="144">
        <v>10</v>
      </c>
      <c r="E1571" s="110">
        <f t="shared" si="27"/>
        <v>14320.079999999971</v>
      </c>
      <c r="F1571" s="42" t="s">
        <v>130</v>
      </c>
      <c r="G1571" s="5" t="s">
        <v>315</v>
      </c>
      <c r="H1571" s="114"/>
      <c r="I1571" s="118"/>
    </row>
    <row r="1572" spans="1:9" x14ac:dyDescent="0.25">
      <c r="A1572" s="116">
        <v>43070</v>
      </c>
      <c r="B1572" s="118"/>
      <c r="C1572" s="118"/>
      <c r="D1572" s="144">
        <v>10</v>
      </c>
      <c r="E1572" s="110">
        <f t="shared" si="27"/>
        <v>14330.079999999971</v>
      </c>
      <c r="F1572" s="42" t="s">
        <v>130</v>
      </c>
      <c r="G1572" s="5" t="s">
        <v>661</v>
      </c>
      <c r="H1572" s="114"/>
      <c r="I1572" s="118"/>
    </row>
    <row r="1573" spans="1:9" x14ac:dyDescent="0.25">
      <c r="A1573" s="116">
        <v>43070</v>
      </c>
      <c r="B1573" s="118"/>
      <c r="C1573" s="118"/>
      <c r="D1573" s="144">
        <v>10</v>
      </c>
      <c r="E1573" s="110">
        <f t="shared" si="27"/>
        <v>14340.079999999971</v>
      </c>
      <c r="F1573" s="42" t="s">
        <v>130</v>
      </c>
      <c r="G1573" s="5" t="s">
        <v>325</v>
      </c>
      <c r="H1573" s="114"/>
      <c r="I1573" s="118"/>
    </row>
    <row r="1574" spans="1:9" x14ac:dyDescent="0.25">
      <c r="A1574" s="116">
        <v>43076</v>
      </c>
      <c r="B1574" s="118"/>
      <c r="C1574" s="118"/>
      <c r="D1574" s="145">
        <v>100</v>
      </c>
      <c r="E1574" s="110">
        <f t="shared" si="27"/>
        <v>14440.079999999971</v>
      </c>
      <c r="F1574" s="42" t="s">
        <v>130</v>
      </c>
      <c r="G1574" s="5" t="s">
        <v>824</v>
      </c>
      <c r="H1574" s="114"/>
      <c r="I1574" s="118"/>
    </row>
    <row r="1575" spans="1:9" x14ac:dyDescent="0.25">
      <c r="A1575" s="116">
        <v>43077</v>
      </c>
      <c r="B1575" s="118"/>
      <c r="C1575" s="118"/>
      <c r="D1575" s="137">
        <v>15</v>
      </c>
      <c r="E1575" s="110">
        <f t="shared" si="27"/>
        <v>14455.079999999971</v>
      </c>
      <c r="F1575" s="42" t="s">
        <v>130</v>
      </c>
      <c r="G1575" s="5" t="s">
        <v>362</v>
      </c>
      <c r="H1575" s="114"/>
      <c r="I1575" s="118"/>
    </row>
    <row r="1576" spans="1:9" x14ac:dyDescent="0.25">
      <c r="A1576" s="116">
        <v>43084</v>
      </c>
      <c r="B1576" s="118"/>
      <c r="C1576" s="118"/>
      <c r="D1576" s="137">
        <v>11.73</v>
      </c>
      <c r="E1576" s="110">
        <f t="shared" si="27"/>
        <v>14466.80999999997</v>
      </c>
      <c r="F1576" s="42" t="s">
        <v>130</v>
      </c>
      <c r="G1576" s="5" t="s">
        <v>703</v>
      </c>
      <c r="H1576" s="114"/>
      <c r="I1576" s="118"/>
    </row>
    <row r="1577" spans="1:9" x14ac:dyDescent="0.25">
      <c r="A1577" s="116">
        <v>43087</v>
      </c>
      <c r="B1577" s="118"/>
      <c r="C1577" s="118"/>
      <c r="D1577" s="137">
        <v>400</v>
      </c>
      <c r="E1577" s="110">
        <f t="shared" si="27"/>
        <v>14866.80999999997</v>
      </c>
      <c r="F1577" s="42" t="s">
        <v>130</v>
      </c>
      <c r="G1577" s="5" t="s">
        <v>825</v>
      </c>
      <c r="H1577" s="114"/>
      <c r="I1577" s="118"/>
    </row>
    <row r="1578" spans="1:9" x14ac:dyDescent="0.25">
      <c r="A1578" s="116">
        <v>43089</v>
      </c>
      <c r="B1578" s="118"/>
      <c r="C1578" s="118"/>
      <c r="D1578" s="137">
        <v>100</v>
      </c>
      <c r="E1578" s="110">
        <f t="shared" si="27"/>
        <v>14966.80999999997</v>
      </c>
      <c r="F1578" s="42" t="s">
        <v>130</v>
      </c>
      <c r="G1578" s="5" t="s">
        <v>753</v>
      </c>
      <c r="H1578" s="114"/>
      <c r="I1578" s="118"/>
    </row>
    <row r="1579" spans="1:9" x14ac:dyDescent="0.25">
      <c r="A1579" s="116">
        <v>43090</v>
      </c>
      <c r="B1579" s="118"/>
      <c r="C1579" s="118"/>
      <c r="D1579" s="137">
        <v>10</v>
      </c>
      <c r="E1579" s="110">
        <f t="shared" si="27"/>
        <v>14976.80999999997</v>
      </c>
      <c r="F1579" s="42" t="s">
        <v>130</v>
      </c>
      <c r="G1579" s="5" t="s">
        <v>455</v>
      </c>
      <c r="H1579" s="114"/>
      <c r="I1579" s="118"/>
    </row>
    <row r="1580" spans="1:9" x14ac:dyDescent="0.25">
      <c r="A1580" s="116">
        <v>43091</v>
      </c>
      <c r="B1580" s="118"/>
      <c r="C1580" s="118"/>
      <c r="D1580" s="137">
        <v>10</v>
      </c>
      <c r="E1580" s="110">
        <f t="shared" si="27"/>
        <v>14986.80999999997</v>
      </c>
      <c r="F1580" s="42" t="s">
        <v>130</v>
      </c>
      <c r="G1580" s="5" t="s">
        <v>845</v>
      </c>
      <c r="H1580" s="114"/>
      <c r="I1580" s="118"/>
    </row>
    <row r="1581" spans="1:9" x14ac:dyDescent="0.25">
      <c r="A1581" s="116">
        <v>43093</v>
      </c>
      <c r="B1581" s="118"/>
      <c r="C1581" s="118"/>
      <c r="D1581" s="137">
        <v>60</v>
      </c>
      <c r="E1581" s="110">
        <f t="shared" si="27"/>
        <v>15046.80999999997</v>
      </c>
      <c r="F1581" s="42" t="s">
        <v>130</v>
      </c>
      <c r="G1581" s="5" t="s">
        <v>570</v>
      </c>
      <c r="H1581" s="114"/>
      <c r="I1581" s="118"/>
    </row>
    <row r="1582" spans="1:9" x14ac:dyDescent="0.25">
      <c r="A1582" s="116">
        <v>43096</v>
      </c>
      <c r="B1582" s="118"/>
      <c r="C1582" s="118"/>
      <c r="D1582" s="137">
        <v>160</v>
      </c>
      <c r="E1582" s="110">
        <f t="shared" si="27"/>
        <v>15206.80999999997</v>
      </c>
      <c r="F1582" s="42" t="s">
        <v>130</v>
      </c>
      <c r="G1582" s="5" t="s">
        <v>831</v>
      </c>
      <c r="H1582" s="114"/>
      <c r="I1582" s="118"/>
    </row>
    <row r="1583" spans="1:9" x14ac:dyDescent="0.25">
      <c r="A1583" s="116">
        <v>43096</v>
      </c>
      <c r="B1583" s="118"/>
      <c r="C1583" s="118"/>
      <c r="D1583" s="137">
        <v>30</v>
      </c>
      <c r="E1583" s="110">
        <f t="shared" si="27"/>
        <v>15236.80999999997</v>
      </c>
      <c r="F1583" s="42" t="s">
        <v>130</v>
      </c>
      <c r="G1583" s="5" t="s">
        <v>670</v>
      </c>
      <c r="H1583" s="114"/>
      <c r="I1583" s="118"/>
    </row>
    <row r="1584" spans="1:9" x14ac:dyDescent="0.25">
      <c r="A1584" s="116">
        <v>43097</v>
      </c>
      <c r="B1584" s="118"/>
      <c r="C1584" s="118"/>
      <c r="D1584" s="143">
        <v>-9</v>
      </c>
      <c r="E1584" s="110">
        <f t="shared" si="27"/>
        <v>15227.80999999997</v>
      </c>
      <c r="F1584" s="42" t="s">
        <v>129</v>
      </c>
      <c r="G1584" s="5" t="s">
        <v>815</v>
      </c>
      <c r="H1584" s="114"/>
      <c r="I1584" s="118"/>
    </row>
    <row r="1585" spans="1:9" x14ac:dyDescent="0.25">
      <c r="A1585" s="116">
        <v>43097</v>
      </c>
      <c r="B1585" s="118"/>
      <c r="C1585" s="118"/>
      <c r="D1585" s="137">
        <v>10</v>
      </c>
      <c r="E1585" s="110">
        <f t="shared" si="27"/>
        <v>15237.80999999997</v>
      </c>
      <c r="F1585" s="42" t="s">
        <v>130</v>
      </c>
      <c r="G1585" s="5" t="s">
        <v>844</v>
      </c>
      <c r="H1585" s="114"/>
      <c r="I1585" s="118"/>
    </row>
    <row r="1586" spans="1:9" x14ac:dyDescent="0.25">
      <c r="A1586" s="116">
        <v>43098</v>
      </c>
      <c r="B1586" s="118"/>
      <c r="C1586" s="118"/>
      <c r="D1586" s="137">
        <v>20</v>
      </c>
      <c r="E1586" s="110">
        <f t="shared" si="27"/>
        <v>15257.80999999997</v>
      </c>
      <c r="F1586" s="42" t="s">
        <v>130</v>
      </c>
      <c r="G1586" s="5" t="s">
        <v>843</v>
      </c>
      <c r="H1586" s="114"/>
      <c r="I1586" s="118"/>
    </row>
    <row r="1587" spans="1:9" x14ac:dyDescent="0.25">
      <c r="A1587" s="116"/>
      <c r="B1587" s="118"/>
      <c r="C1587" s="118"/>
      <c r="D1587" s="137"/>
      <c r="E1587" s="110"/>
      <c r="F1587" s="42"/>
      <c r="G1587" s="5"/>
      <c r="H1587" s="114"/>
      <c r="I1587" s="118"/>
    </row>
    <row r="1588" spans="1:9" x14ac:dyDescent="0.25">
      <c r="A1588" s="116">
        <v>43102</v>
      </c>
      <c r="B1588" s="118"/>
      <c r="C1588" s="118"/>
      <c r="D1588" s="137">
        <v>125</v>
      </c>
      <c r="E1588" s="110">
        <f>E1586+D1588</f>
        <v>15382.80999999997</v>
      </c>
      <c r="F1588" s="42" t="s">
        <v>130</v>
      </c>
      <c r="G1588" s="5" t="s">
        <v>652</v>
      </c>
      <c r="H1588" s="114"/>
      <c r="I1588" s="118"/>
    </row>
    <row r="1589" spans="1:9" x14ac:dyDescent="0.25">
      <c r="A1589" s="116">
        <v>43102</v>
      </c>
      <c r="B1589" s="118"/>
      <c r="C1589" s="118"/>
      <c r="D1589" s="137">
        <v>10</v>
      </c>
      <c r="E1589" s="110">
        <f t="shared" si="27"/>
        <v>15392.80999999997</v>
      </c>
      <c r="F1589" s="42" t="s">
        <v>130</v>
      </c>
      <c r="G1589" s="5" t="s">
        <v>315</v>
      </c>
      <c r="H1589" s="114"/>
      <c r="I1589" s="118"/>
    </row>
    <row r="1590" spans="1:9" x14ac:dyDescent="0.25">
      <c r="A1590" s="116">
        <v>43102</v>
      </c>
      <c r="B1590" s="118"/>
      <c r="C1590" s="118"/>
      <c r="D1590" s="137">
        <v>50</v>
      </c>
      <c r="E1590" s="110">
        <f t="shared" si="27"/>
        <v>15442.80999999997</v>
      </c>
      <c r="F1590" s="42" t="s">
        <v>130</v>
      </c>
      <c r="G1590" s="5" t="s">
        <v>828</v>
      </c>
      <c r="H1590" s="114"/>
      <c r="I1590" s="118"/>
    </row>
    <row r="1591" spans="1:9" x14ac:dyDescent="0.25">
      <c r="A1591" s="116">
        <v>43102</v>
      </c>
      <c r="B1591" s="118"/>
      <c r="C1591" s="118"/>
      <c r="D1591" s="137">
        <v>10</v>
      </c>
      <c r="E1591" s="110">
        <f t="shared" si="27"/>
        <v>15452.80999999997</v>
      </c>
      <c r="F1591" s="42" t="s">
        <v>130</v>
      </c>
      <c r="G1591" s="5" t="s">
        <v>325</v>
      </c>
      <c r="H1591" s="114"/>
      <c r="I1591" s="118"/>
    </row>
    <row r="1592" spans="1:9" x14ac:dyDescent="0.25">
      <c r="A1592" s="116">
        <v>43102</v>
      </c>
      <c r="B1592" s="118"/>
      <c r="C1592" s="118"/>
      <c r="D1592" s="137">
        <v>10</v>
      </c>
      <c r="E1592" s="110">
        <f t="shared" si="27"/>
        <v>15462.80999999997</v>
      </c>
      <c r="F1592" s="42" t="s">
        <v>130</v>
      </c>
      <c r="G1592" s="5" t="s">
        <v>842</v>
      </c>
      <c r="H1592" s="114"/>
      <c r="I1592" s="118"/>
    </row>
    <row r="1593" spans="1:9" x14ac:dyDescent="0.25">
      <c r="A1593" s="116">
        <v>43102</v>
      </c>
      <c r="B1593" s="118"/>
      <c r="C1593" s="118"/>
      <c r="D1593" s="137">
        <v>10</v>
      </c>
      <c r="E1593" s="110">
        <f t="shared" si="27"/>
        <v>15472.80999999997</v>
      </c>
      <c r="F1593" s="42" t="s">
        <v>130</v>
      </c>
      <c r="G1593" s="5" t="s">
        <v>661</v>
      </c>
      <c r="H1593" s="114"/>
      <c r="I1593" s="118"/>
    </row>
    <row r="1594" spans="1:9" x14ac:dyDescent="0.25">
      <c r="A1594" s="116">
        <v>43102</v>
      </c>
      <c r="B1594" s="118"/>
      <c r="C1594" s="118"/>
      <c r="D1594" s="137">
        <v>15</v>
      </c>
      <c r="E1594" s="110">
        <f t="shared" si="27"/>
        <v>15487.80999999997</v>
      </c>
      <c r="F1594" s="42" t="s">
        <v>130</v>
      </c>
      <c r="G1594" s="5" t="s">
        <v>362</v>
      </c>
      <c r="H1594" s="114"/>
      <c r="I1594" s="118"/>
    </row>
    <row r="1595" spans="1:9" x14ac:dyDescent="0.25">
      <c r="A1595" s="116">
        <v>43108</v>
      </c>
      <c r="B1595" s="118"/>
      <c r="C1595" s="118"/>
      <c r="D1595" s="137">
        <v>50</v>
      </c>
      <c r="E1595" s="110">
        <f t="shared" si="27"/>
        <v>15537.80999999997</v>
      </c>
      <c r="F1595" s="42" t="s">
        <v>130</v>
      </c>
      <c r="G1595" s="5" t="s">
        <v>841</v>
      </c>
      <c r="H1595" s="114"/>
      <c r="I1595" s="118"/>
    </row>
    <row r="1596" spans="1:9" x14ac:dyDescent="0.25">
      <c r="A1596" s="116">
        <v>43111</v>
      </c>
      <c r="B1596" s="118"/>
      <c r="C1596" s="118"/>
      <c r="D1596" s="137">
        <v>10</v>
      </c>
      <c r="E1596" s="110">
        <f t="shared" si="27"/>
        <v>15547.80999999997</v>
      </c>
      <c r="F1596" s="42" t="s">
        <v>130</v>
      </c>
      <c r="G1596" s="5" t="s">
        <v>834</v>
      </c>
      <c r="H1596" s="114"/>
      <c r="I1596" s="118"/>
    </row>
    <row r="1597" spans="1:9" x14ac:dyDescent="0.25">
      <c r="A1597" s="116">
        <v>43115</v>
      </c>
      <c r="B1597" s="118"/>
      <c r="C1597" s="118"/>
      <c r="D1597" s="137">
        <v>25</v>
      </c>
      <c r="E1597" s="110">
        <f t="shared" si="27"/>
        <v>15572.80999999997</v>
      </c>
      <c r="F1597" s="42" t="s">
        <v>130</v>
      </c>
      <c r="G1597" s="5" t="s">
        <v>836</v>
      </c>
      <c r="H1597" s="114"/>
      <c r="I1597" s="118"/>
    </row>
    <row r="1598" spans="1:9" x14ac:dyDescent="0.25">
      <c r="A1598" s="116">
        <v>43115</v>
      </c>
      <c r="B1598" s="118"/>
      <c r="C1598" s="118"/>
      <c r="D1598" s="137">
        <v>25</v>
      </c>
      <c r="E1598" s="110">
        <f t="shared" si="27"/>
        <v>15597.80999999997</v>
      </c>
      <c r="F1598" s="42" t="s">
        <v>130</v>
      </c>
      <c r="G1598" s="5" t="s">
        <v>835</v>
      </c>
      <c r="H1598" s="114"/>
      <c r="I1598" s="118"/>
    </row>
    <row r="1599" spans="1:9" x14ac:dyDescent="0.25">
      <c r="A1599" s="116">
        <v>43115</v>
      </c>
      <c r="B1599" s="118"/>
      <c r="C1599" s="118"/>
      <c r="D1599" s="137">
        <v>20</v>
      </c>
      <c r="E1599" s="110">
        <f t="shared" si="27"/>
        <v>15617.80999999997</v>
      </c>
      <c r="F1599" s="42" t="s">
        <v>130</v>
      </c>
      <c r="G1599" s="5" t="s">
        <v>837</v>
      </c>
      <c r="H1599" s="114"/>
      <c r="I1599" s="118"/>
    </row>
    <row r="1600" spans="1:9" x14ac:dyDescent="0.25">
      <c r="A1600" s="116">
        <v>43116</v>
      </c>
      <c r="B1600" s="118"/>
      <c r="C1600" s="118"/>
      <c r="D1600" s="137">
        <v>50</v>
      </c>
      <c r="E1600" s="110">
        <f t="shared" si="27"/>
        <v>15667.80999999997</v>
      </c>
      <c r="F1600" s="42" t="s">
        <v>130</v>
      </c>
      <c r="G1600" s="5" t="s">
        <v>838</v>
      </c>
      <c r="H1600" s="114"/>
      <c r="I1600" s="118"/>
    </row>
    <row r="1601" spans="1:9" x14ac:dyDescent="0.25">
      <c r="A1601" s="116">
        <v>43117</v>
      </c>
      <c r="B1601" s="118"/>
      <c r="C1601" s="118"/>
      <c r="D1601" s="137">
        <v>50</v>
      </c>
      <c r="E1601" s="110">
        <f t="shared" si="27"/>
        <v>15717.80999999997</v>
      </c>
      <c r="F1601" s="42" t="s">
        <v>130</v>
      </c>
      <c r="G1601" s="5" t="s">
        <v>840</v>
      </c>
      <c r="H1601" s="114"/>
      <c r="I1601" s="118"/>
    </row>
    <row r="1602" spans="1:9" x14ac:dyDescent="0.25">
      <c r="A1602" s="116">
        <v>43117</v>
      </c>
      <c r="B1602" s="118"/>
      <c r="C1602" s="118"/>
      <c r="D1602" s="137">
        <v>25</v>
      </c>
      <c r="E1602" s="110">
        <f t="shared" si="27"/>
        <v>15742.80999999997</v>
      </c>
      <c r="F1602" s="42" t="s">
        <v>130</v>
      </c>
      <c r="G1602" s="5" t="s">
        <v>839</v>
      </c>
      <c r="H1602" s="114"/>
      <c r="I1602" s="118"/>
    </row>
    <row r="1603" spans="1:9" x14ac:dyDescent="0.25">
      <c r="A1603" s="116">
        <v>43122</v>
      </c>
      <c r="B1603" s="118"/>
      <c r="C1603" s="118"/>
      <c r="D1603" s="137">
        <v>100</v>
      </c>
      <c r="E1603" s="110">
        <f t="shared" si="27"/>
        <v>15842.80999999997</v>
      </c>
      <c r="F1603" s="42" t="s">
        <v>130</v>
      </c>
      <c r="G1603" s="5" t="s">
        <v>848</v>
      </c>
      <c r="H1603" s="114"/>
      <c r="I1603" s="118"/>
    </row>
    <row r="1604" spans="1:9" x14ac:dyDescent="0.25">
      <c r="A1604" s="116">
        <v>43122</v>
      </c>
      <c r="B1604" s="118"/>
      <c r="C1604" s="118"/>
      <c r="D1604" s="137">
        <v>10</v>
      </c>
      <c r="E1604" s="110">
        <f t="shared" si="27"/>
        <v>15852.80999999997</v>
      </c>
      <c r="F1604" s="42" t="s">
        <v>130</v>
      </c>
      <c r="G1604" s="5" t="s">
        <v>455</v>
      </c>
      <c r="H1604" s="114"/>
      <c r="I1604" s="118"/>
    </row>
    <row r="1605" spans="1:9" x14ac:dyDescent="0.25">
      <c r="A1605" s="116">
        <v>43122</v>
      </c>
      <c r="B1605" s="118"/>
      <c r="C1605" s="118"/>
      <c r="D1605" s="137">
        <v>10</v>
      </c>
      <c r="E1605" s="110">
        <f t="shared" si="27"/>
        <v>15862.80999999997</v>
      </c>
      <c r="F1605" s="42" t="s">
        <v>130</v>
      </c>
      <c r="G1605" s="5" t="s">
        <v>847</v>
      </c>
      <c r="H1605" s="114"/>
      <c r="I1605" s="118"/>
    </row>
    <row r="1606" spans="1:9" x14ac:dyDescent="0.25">
      <c r="A1606" s="116">
        <v>43125</v>
      </c>
      <c r="B1606" s="118"/>
      <c r="C1606" s="118"/>
      <c r="D1606" s="137">
        <v>5</v>
      </c>
      <c r="E1606" s="110">
        <f t="shared" si="27"/>
        <v>15867.80999999997</v>
      </c>
      <c r="F1606" s="42" t="s">
        <v>130</v>
      </c>
      <c r="G1606" s="5" t="s">
        <v>851</v>
      </c>
      <c r="H1606" s="114"/>
      <c r="I1606" s="118"/>
    </row>
    <row r="1607" spans="1:9" x14ac:dyDescent="0.25">
      <c r="A1607" s="116">
        <v>43125</v>
      </c>
      <c r="B1607" s="118"/>
      <c r="C1607" s="118"/>
      <c r="D1607" s="137">
        <v>75</v>
      </c>
      <c r="E1607" s="110">
        <f t="shared" si="27"/>
        <v>15942.80999999997</v>
      </c>
      <c r="F1607" s="42" t="s">
        <v>130</v>
      </c>
      <c r="G1607" s="5" t="s">
        <v>852</v>
      </c>
      <c r="H1607" s="114"/>
      <c r="I1607" s="118"/>
    </row>
    <row r="1608" spans="1:9" x14ac:dyDescent="0.25">
      <c r="A1608" s="116">
        <v>43126</v>
      </c>
      <c r="B1608" s="118"/>
      <c r="C1608" s="118"/>
      <c r="D1608" s="137">
        <v>10</v>
      </c>
      <c r="E1608" s="110">
        <f t="shared" si="27"/>
        <v>15952.80999999997</v>
      </c>
      <c r="F1608" s="42" t="s">
        <v>130</v>
      </c>
      <c r="G1608" s="5" t="s">
        <v>853</v>
      </c>
      <c r="H1608" s="114"/>
      <c r="I1608" s="118"/>
    </row>
    <row r="1609" spans="1:9" x14ac:dyDescent="0.25">
      <c r="A1609" s="116">
        <v>43129</v>
      </c>
      <c r="B1609" s="118"/>
      <c r="C1609" s="118"/>
      <c r="D1609" s="143">
        <v>-9</v>
      </c>
      <c r="E1609" s="110">
        <f t="shared" si="27"/>
        <v>15943.80999999997</v>
      </c>
      <c r="F1609" s="42" t="s">
        <v>129</v>
      </c>
      <c r="G1609" s="5" t="s">
        <v>815</v>
      </c>
      <c r="H1609" s="114"/>
      <c r="I1609" s="118"/>
    </row>
    <row r="1610" spans="1:9" x14ac:dyDescent="0.25">
      <c r="A1610" s="116">
        <v>43131</v>
      </c>
      <c r="B1610" s="118"/>
      <c r="C1610" s="118"/>
      <c r="D1610" s="137">
        <v>10</v>
      </c>
      <c r="E1610" s="110">
        <f t="shared" si="27"/>
        <v>15953.80999999997</v>
      </c>
      <c r="F1610" s="42" t="s">
        <v>130</v>
      </c>
      <c r="G1610" s="5" t="s">
        <v>315</v>
      </c>
      <c r="H1610" s="114"/>
      <c r="I1610" s="118"/>
    </row>
    <row r="1611" spans="1:9" x14ac:dyDescent="0.25">
      <c r="A1611" s="116">
        <v>43131</v>
      </c>
      <c r="B1611" s="118"/>
      <c r="C1611" s="118"/>
      <c r="D1611" s="137">
        <v>25</v>
      </c>
      <c r="E1611" s="110">
        <f t="shared" si="27"/>
        <v>15978.80999999997</v>
      </c>
      <c r="F1611" s="42" t="s">
        <v>130</v>
      </c>
      <c r="G1611" s="5" t="s">
        <v>854</v>
      </c>
      <c r="H1611" s="114"/>
      <c r="I1611" s="118"/>
    </row>
    <row r="1612" spans="1:9" x14ac:dyDescent="0.25">
      <c r="A1612" s="116">
        <v>43131</v>
      </c>
      <c r="B1612" s="118"/>
      <c r="C1612" s="118"/>
      <c r="D1612" s="143">
        <v>-11961.72</v>
      </c>
      <c r="E1612" s="110">
        <f t="shared" si="27"/>
        <v>4017.089999999971</v>
      </c>
      <c r="F1612" s="42" t="s">
        <v>134</v>
      </c>
      <c r="G1612" s="5" t="s">
        <v>717</v>
      </c>
      <c r="H1612" s="114"/>
      <c r="I1612" s="118"/>
    </row>
    <row r="1613" spans="1:9" x14ac:dyDescent="0.25">
      <c r="A1613" s="116">
        <v>43131</v>
      </c>
      <c r="B1613" s="118"/>
      <c r="C1613" s="118"/>
      <c r="D1613" s="143">
        <v>-19</v>
      </c>
      <c r="E1613" s="110">
        <f t="shared" si="27"/>
        <v>3998.089999999971</v>
      </c>
      <c r="F1613" s="42" t="s">
        <v>129</v>
      </c>
      <c r="G1613" s="5" t="s">
        <v>18</v>
      </c>
      <c r="H1613" s="114"/>
      <c r="I1613" s="118"/>
    </row>
    <row r="1614" spans="1:9" x14ac:dyDescent="0.25">
      <c r="A1614" s="116">
        <v>43132</v>
      </c>
      <c r="B1614" s="118"/>
      <c r="C1614" s="118"/>
      <c r="D1614" s="144">
        <v>25</v>
      </c>
      <c r="E1614" s="110">
        <f t="shared" si="27"/>
        <v>4023.089999999971</v>
      </c>
      <c r="F1614" s="42" t="s">
        <v>130</v>
      </c>
      <c r="G1614" s="5" t="s">
        <v>855</v>
      </c>
      <c r="H1614" s="114"/>
      <c r="I1614" s="118"/>
    </row>
    <row r="1615" spans="1:9" x14ac:dyDescent="0.25">
      <c r="A1615" s="116">
        <v>43132</v>
      </c>
      <c r="B1615" s="118"/>
      <c r="C1615" s="118"/>
      <c r="D1615" s="144">
        <v>10</v>
      </c>
      <c r="E1615" s="110">
        <f t="shared" si="27"/>
        <v>4033.089999999971</v>
      </c>
      <c r="F1615" s="42" t="s">
        <v>130</v>
      </c>
      <c r="G1615" s="5" t="s">
        <v>325</v>
      </c>
      <c r="H1615" s="114"/>
      <c r="I1615" s="118"/>
    </row>
    <row r="1616" spans="1:9" x14ac:dyDescent="0.25">
      <c r="A1616" s="116">
        <v>43132</v>
      </c>
      <c r="B1616" s="118"/>
      <c r="C1616" s="118"/>
      <c r="D1616" s="144">
        <v>10</v>
      </c>
      <c r="E1616" s="110">
        <f t="shared" si="27"/>
        <v>4043.089999999971</v>
      </c>
      <c r="F1616" s="42" t="s">
        <v>130</v>
      </c>
      <c r="G1616" s="5" t="s">
        <v>661</v>
      </c>
      <c r="H1616" s="114"/>
      <c r="I1616" s="118"/>
    </row>
    <row r="1617" spans="1:9" x14ac:dyDescent="0.25">
      <c r="A1617" s="116">
        <v>43133</v>
      </c>
      <c r="B1617" s="118"/>
      <c r="C1617" s="118"/>
      <c r="D1617" s="144">
        <v>50</v>
      </c>
      <c r="E1617" s="110">
        <f t="shared" si="27"/>
        <v>4093.089999999971</v>
      </c>
      <c r="F1617" s="42" t="s">
        <v>130</v>
      </c>
      <c r="G1617" s="5" t="s">
        <v>856</v>
      </c>
      <c r="H1617" s="114"/>
      <c r="I1617" s="118"/>
    </row>
    <row r="1618" spans="1:9" x14ac:dyDescent="0.25">
      <c r="A1618" s="116">
        <v>43137</v>
      </c>
      <c r="B1618" s="118"/>
      <c r="C1618" s="118"/>
      <c r="D1618" s="144">
        <v>200</v>
      </c>
      <c r="E1618" s="110">
        <f t="shared" si="27"/>
        <v>4293.089999999971</v>
      </c>
      <c r="F1618" s="42" t="s">
        <v>130</v>
      </c>
      <c r="G1618" s="5" t="s">
        <v>858</v>
      </c>
      <c r="H1618" s="114"/>
      <c r="I1618" s="118"/>
    </row>
    <row r="1619" spans="1:9" x14ac:dyDescent="0.25">
      <c r="A1619" s="116">
        <v>43137</v>
      </c>
      <c r="B1619" s="118"/>
      <c r="C1619" s="118"/>
      <c r="D1619" s="144">
        <v>20</v>
      </c>
      <c r="E1619" s="110">
        <f t="shared" si="27"/>
        <v>4313.089999999971</v>
      </c>
      <c r="F1619" s="42" t="s">
        <v>130</v>
      </c>
      <c r="G1619" s="5" t="s">
        <v>857</v>
      </c>
      <c r="H1619" s="114"/>
      <c r="I1619" s="118"/>
    </row>
    <row r="1620" spans="1:9" x14ac:dyDescent="0.25">
      <c r="A1620" s="116">
        <v>43146</v>
      </c>
      <c r="B1620" s="118"/>
      <c r="C1620" s="118"/>
      <c r="D1620" s="137">
        <v>2500</v>
      </c>
      <c r="E1620" s="110">
        <f t="shared" si="27"/>
        <v>6813.089999999971</v>
      </c>
      <c r="F1620" s="42" t="s">
        <v>130</v>
      </c>
      <c r="G1620" s="5" t="s">
        <v>859</v>
      </c>
      <c r="H1620" s="114"/>
      <c r="I1620" s="118"/>
    </row>
    <row r="1621" spans="1:9" x14ac:dyDescent="0.25">
      <c r="A1621" s="116">
        <v>43150</v>
      </c>
      <c r="B1621" s="118"/>
      <c r="C1621" s="118"/>
      <c r="D1621" s="137">
        <v>200</v>
      </c>
      <c r="E1621" s="110">
        <f t="shared" si="27"/>
        <v>7013.089999999971</v>
      </c>
      <c r="F1621" s="42" t="s">
        <v>130</v>
      </c>
      <c r="G1621" s="5" t="s">
        <v>860</v>
      </c>
      <c r="H1621" s="114"/>
      <c r="I1621" s="118"/>
    </row>
    <row r="1622" spans="1:9" x14ac:dyDescent="0.25">
      <c r="A1622" s="116">
        <v>43152</v>
      </c>
      <c r="B1622" s="118"/>
      <c r="C1622" s="118"/>
      <c r="D1622" s="137">
        <v>10</v>
      </c>
      <c r="E1622" s="110">
        <f t="shared" si="27"/>
        <v>7023.089999999971</v>
      </c>
      <c r="F1622" s="42" t="s">
        <v>130</v>
      </c>
      <c r="G1622" s="5" t="s">
        <v>455</v>
      </c>
      <c r="H1622" s="114"/>
      <c r="I1622" s="118"/>
    </row>
    <row r="1623" spans="1:9" x14ac:dyDescent="0.25">
      <c r="A1623" s="116">
        <v>43159</v>
      </c>
      <c r="B1623" s="118"/>
      <c r="C1623" s="118"/>
      <c r="D1623" s="137">
        <v>10</v>
      </c>
      <c r="E1623" s="110">
        <f>E1622+D1623</f>
        <v>7033.089999999971</v>
      </c>
      <c r="F1623" s="42" t="s">
        <v>130</v>
      </c>
      <c r="G1623" s="5" t="s">
        <v>315</v>
      </c>
      <c r="H1623" s="114"/>
      <c r="I1623" s="118"/>
    </row>
    <row r="1624" spans="1:9" x14ac:dyDescent="0.25">
      <c r="A1624" s="116">
        <v>43159</v>
      </c>
      <c r="B1624" s="118"/>
      <c r="C1624" s="118"/>
      <c r="D1624" s="143">
        <v>-9</v>
      </c>
      <c r="E1624" s="110">
        <f t="shared" ref="E1624:E1669" si="28">E1623+D1624</f>
        <v>7024.089999999971</v>
      </c>
      <c r="F1624" s="42" t="s">
        <v>129</v>
      </c>
      <c r="G1624" s="5" t="s">
        <v>815</v>
      </c>
      <c r="H1624" s="114"/>
      <c r="I1624" s="118"/>
    </row>
    <row r="1625" spans="1:9" x14ac:dyDescent="0.25">
      <c r="A1625" s="116">
        <v>43160</v>
      </c>
      <c r="B1625" s="118"/>
      <c r="C1625" s="118"/>
      <c r="D1625" s="137">
        <v>10</v>
      </c>
      <c r="E1625" s="110">
        <f t="shared" si="28"/>
        <v>7034.089999999971</v>
      </c>
      <c r="F1625" s="42" t="s">
        <v>130</v>
      </c>
      <c r="G1625" s="5" t="s">
        <v>325</v>
      </c>
      <c r="H1625" s="114"/>
      <c r="I1625" s="118"/>
    </row>
    <row r="1626" spans="1:9" x14ac:dyDescent="0.25">
      <c r="A1626" s="116">
        <v>43160</v>
      </c>
      <c r="B1626" s="118"/>
      <c r="C1626" s="118"/>
      <c r="D1626" s="137">
        <v>10</v>
      </c>
      <c r="E1626" s="110">
        <f t="shared" si="28"/>
        <v>7044.089999999971</v>
      </c>
      <c r="F1626" s="42" t="s">
        <v>130</v>
      </c>
      <c r="G1626" s="5" t="s">
        <v>661</v>
      </c>
      <c r="H1626" s="114"/>
      <c r="I1626" s="118"/>
    </row>
    <row r="1627" spans="1:9" x14ac:dyDescent="0.25">
      <c r="A1627" s="116">
        <v>43164</v>
      </c>
      <c r="B1627" s="118"/>
      <c r="C1627" s="118"/>
      <c r="D1627" s="137">
        <v>1383.87</v>
      </c>
      <c r="E1627" s="110">
        <f t="shared" si="28"/>
        <v>8427.95999999997</v>
      </c>
      <c r="F1627" s="42" t="s">
        <v>130</v>
      </c>
      <c r="G1627" s="5" t="s">
        <v>861</v>
      </c>
      <c r="H1627" s="114"/>
      <c r="I1627" s="118"/>
    </row>
    <row r="1628" spans="1:9" x14ac:dyDescent="0.25">
      <c r="A1628" s="116">
        <v>43171</v>
      </c>
      <c r="B1628" s="118"/>
      <c r="C1628" s="118"/>
      <c r="D1628" s="137">
        <v>2500</v>
      </c>
      <c r="E1628" s="110">
        <f t="shared" si="28"/>
        <v>10927.95999999997</v>
      </c>
      <c r="F1628" s="42" t="s">
        <v>130</v>
      </c>
      <c r="G1628" s="5" t="s">
        <v>862</v>
      </c>
      <c r="H1628" s="114"/>
      <c r="I1628" s="118"/>
    </row>
    <row r="1629" spans="1:9" x14ac:dyDescent="0.25">
      <c r="A1629" s="116">
        <v>43171</v>
      </c>
      <c r="B1629" s="118"/>
      <c r="C1629" s="118"/>
      <c r="D1629" s="137">
        <v>15</v>
      </c>
      <c r="E1629" s="110">
        <f t="shared" si="28"/>
        <v>10942.95999999997</v>
      </c>
      <c r="F1629" s="42" t="s">
        <v>130</v>
      </c>
      <c r="G1629" s="5" t="s">
        <v>863</v>
      </c>
      <c r="H1629" s="114"/>
      <c r="I1629" s="118"/>
    </row>
    <row r="1630" spans="1:9" x14ac:dyDescent="0.25">
      <c r="A1630" s="116">
        <v>43179</v>
      </c>
      <c r="B1630" s="118"/>
      <c r="C1630" s="118"/>
      <c r="D1630" s="137">
        <v>290</v>
      </c>
      <c r="E1630" s="110">
        <f t="shared" si="28"/>
        <v>11232.95999999997</v>
      </c>
      <c r="F1630" s="42" t="s">
        <v>130</v>
      </c>
      <c r="G1630" s="5" t="s">
        <v>362</v>
      </c>
      <c r="H1630" s="114"/>
      <c r="I1630" s="118"/>
    </row>
    <row r="1631" spans="1:9" x14ac:dyDescent="0.25">
      <c r="A1631" s="116">
        <v>43180</v>
      </c>
      <c r="B1631" s="118"/>
      <c r="C1631" s="118"/>
      <c r="D1631" s="137">
        <v>10</v>
      </c>
      <c r="E1631" s="110">
        <f t="shared" si="28"/>
        <v>11242.95999999997</v>
      </c>
      <c r="F1631" s="42" t="s">
        <v>130</v>
      </c>
      <c r="G1631" s="5" t="s">
        <v>455</v>
      </c>
      <c r="H1631" s="114"/>
      <c r="I1631" s="118"/>
    </row>
    <row r="1632" spans="1:9" x14ac:dyDescent="0.25">
      <c r="A1632" s="116">
        <v>43185</v>
      </c>
      <c r="B1632" s="118"/>
      <c r="C1632" s="118"/>
      <c r="D1632" s="137">
        <v>50</v>
      </c>
      <c r="E1632" s="110">
        <f t="shared" si="28"/>
        <v>11292.95999999997</v>
      </c>
      <c r="F1632" s="42" t="s">
        <v>130</v>
      </c>
      <c r="G1632" s="5" t="s">
        <v>864</v>
      </c>
      <c r="H1632" s="114"/>
      <c r="I1632" s="118"/>
    </row>
    <row r="1633" spans="1:9" x14ac:dyDescent="0.25">
      <c r="A1633" s="116">
        <v>43187</v>
      </c>
      <c r="B1633" s="118"/>
      <c r="C1633" s="118"/>
      <c r="D1633" s="137">
        <v>50</v>
      </c>
      <c r="E1633" s="110">
        <f t="shared" si="28"/>
        <v>11342.95999999997</v>
      </c>
      <c r="F1633" s="42" t="s">
        <v>130</v>
      </c>
      <c r="G1633" s="5" t="s">
        <v>362</v>
      </c>
      <c r="H1633" s="114"/>
      <c r="I1633" s="118"/>
    </row>
    <row r="1634" spans="1:9" x14ac:dyDescent="0.25">
      <c r="A1634" s="116">
        <v>43187</v>
      </c>
      <c r="B1634" s="118"/>
      <c r="C1634" s="118"/>
      <c r="D1634" s="143">
        <v>-9</v>
      </c>
      <c r="E1634" s="110">
        <f t="shared" si="28"/>
        <v>11333.95999999997</v>
      </c>
      <c r="F1634" s="42" t="s">
        <v>129</v>
      </c>
      <c r="G1634" s="5" t="s">
        <v>815</v>
      </c>
      <c r="H1634" s="114"/>
      <c r="I1634" s="118"/>
    </row>
    <row r="1635" spans="1:9" x14ac:dyDescent="0.25">
      <c r="A1635" s="116">
        <v>43188</v>
      </c>
      <c r="B1635" s="118"/>
      <c r="C1635" s="118"/>
      <c r="D1635" s="137">
        <v>30</v>
      </c>
      <c r="E1635" s="110">
        <f t="shared" si="28"/>
        <v>11363.95999999997</v>
      </c>
      <c r="F1635" s="42" t="s">
        <v>130</v>
      </c>
      <c r="G1635" s="5" t="s">
        <v>865</v>
      </c>
      <c r="H1635" s="114"/>
      <c r="I1635" s="118"/>
    </row>
    <row r="1636" spans="1:9" x14ac:dyDescent="0.25">
      <c r="A1636" s="116">
        <v>43191</v>
      </c>
      <c r="B1636" s="118"/>
      <c r="C1636" s="118"/>
      <c r="D1636" s="137">
        <v>7000</v>
      </c>
      <c r="E1636" s="110">
        <f t="shared" si="28"/>
        <v>18363.95999999997</v>
      </c>
      <c r="F1636" s="42" t="s">
        <v>130</v>
      </c>
      <c r="G1636" s="5" t="s">
        <v>866</v>
      </c>
      <c r="H1636" s="114"/>
      <c r="I1636" s="118"/>
    </row>
    <row r="1637" spans="1:9" x14ac:dyDescent="0.25">
      <c r="A1637" s="116">
        <v>43193</v>
      </c>
      <c r="B1637" s="118"/>
      <c r="C1637" s="118"/>
      <c r="D1637" s="137">
        <v>10</v>
      </c>
      <c r="E1637" s="110">
        <f t="shared" si="28"/>
        <v>18373.95999999997</v>
      </c>
      <c r="F1637" s="42" t="s">
        <v>130</v>
      </c>
      <c r="G1637" s="5" t="s">
        <v>315</v>
      </c>
      <c r="H1637" s="114"/>
      <c r="I1637" s="118"/>
    </row>
    <row r="1638" spans="1:9" x14ac:dyDescent="0.25">
      <c r="A1638" s="116">
        <v>43193</v>
      </c>
      <c r="B1638" s="118"/>
      <c r="C1638" s="118"/>
      <c r="D1638" s="137">
        <v>10</v>
      </c>
      <c r="E1638" s="110">
        <f t="shared" si="28"/>
        <v>18383.95999999997</v>
      </c>
      <c r="F1638" s="42" t="s">
        <v>130</v>
      </c>
      <c r="G1638" s="5" t="s">
        <v>844</v>
      </c>
      <c r="H1638" s="114"/>
      <c r="I1638" s="118"/>
    </row>
    <row r="1639" spans="1:9" x14ac:dyDescent="0.25">
      <c r="A1639" s="116">
        <v>43193</v>
      </c>
      <c r="B1639" s="118"/>
      <c r="C1639" s="118"/>
      <c r="D1639" s="137">
        <v>10</v>
      </c>
      <c r="E1639" s="110">
        <f t="shared" si="28"/>
        <v>18393.95999999997</v>
      </c>
      <c r="F1639" s="42" t="s">
        <v>130</v>
      </c>
      <c r="G1639" s="5" t="s">
        <v>661</v>
      </c>
      <c r="H1639" s="114"/>
      <c r="I1639" s="118"/>
    </row>
    <row r="1640" spans="1:9" x14ac:dyDescent="0.25">
      <c r="A1640" s="116">
        <v>43193</v>
      </c>
      <c r="B1640" s="118"/>
      <c r="C1640" s="118"/>
      <c r="D1640" s="137">
        <v>10</v>
      </c>
      <c r="E1640" s="110">
        <f t="shared" si="28"/>
        <v>18403.95999999997</v>
      </c>
      <c r="F1640" s="42" t="s">
        <v>130</v>
      </c>
      <c r="G1640" s="42" t="s">
        <v>325</v>
      </c>
      <c r="H1640" s="114"/>
      <c r="I1640" s="118"/>
    </row>
    <row r="1641" spans="1:9" x14ac:dyDescent="0.25">
      <c r="A1641" s="116">
        <v>43193</v>
      </c>
      <c r="B1641" s="118"/>
      <c r="C1641" s="118"/>
      <c r="D1641" s="143">
        <v>-12237.9</v>
      </c>
      <c r="E1641" s="110">
        <f t="shared" si="28"/>
        <v>6166.0599999999704</v>
      </c>
      <c r="F1641" s="42" t="s">
        <v>129</v>
      </c>
      <c r="G1641" s="5" t="s">
        <v>717</v>
      </c>
      <c r="H1641" s="114"/>
      <c r="I1641" s="118"/>
    </row>
    <row r="1642" spans="1:9" x14ac:dyDescent="0.25">
      <c r="A1642" s="116">
        <v>43193</v>
      </c>
      <c r="B1642" s="118"/>
      <c r="C1642" s="118"/>
      <c r="D1642" s="143">
        <v>-19</v>
      </c>
      <c r="E1642" s="110">
        <f t="shared" si="28"/>
        <v>6147.0599999999704</v>
      </c>
      <c r="F1642" s="42" t="s">
        <v>129</v>
      </c>
      <c r="G1642" s="5" t="s">
        <v>18</v>
      </c>
      <c r="H1642" s="114"/>
      <c r="I1642" s="118"/>
    </row>
    <row r="1643" spans="1:9" x14ac:dyDescent="0.25">
      <c r="A1643" s="116">
        <v>43194</v>
      </c>
      <c r="B1643" s="118"/>
      <c r="C1643" s="118"/>
      <c r="D1643" s="144">
        <v>50</v>
      </c>
      <c r="E1643" s="110">
        <f t="shared" si="28"/>
        <v>6197.0599999999704</v>
      </c>
      <c r="F1643" s="42" t="s">
        <v>130</v>
      </c>
      <c r="G1643" s="5" t="s">
        <v>870</v>
      </c>
      <c r="H1643" s="114"/>
      <c r="I1643" s="118"/>
    </row>
    <row r="1644" spans="1:9" x14ac:dyDescent="0.25">
      <c r="A1644" s="116">
        <v>43213</v>
      </c>
      <c r="B1644" s="118"/>
      <c r="C1644" s="118"/>
      <c r="D1644" s="144">
        <v>10</v>
      </c>
      <c r="E1644" s="110">
        <f t="shared" si="28"/>
        <v>6207.0599999999704</v>
      </c>
      <c r="F1644" s="42" t="s">
        <v>130</v>
      </c>
      <c r="G1644" s="5" t="s">
        <v>455</v>
      </c>
      <c r="H1644" s="114"/>
      <c r="I1644" s="118"/>
    </row>
    <row r="1645" spans="1:9" x14ac:dyDescent="0.25">
      <c r="A1645" s="116">
        <v>43216</v>
      </c>
      <c r="B1645" s="118"/>
      <c r="C1645" s="118"/>
      <c r="D1645" s="143">
        <v>-9</v>
      </c>
      <c r="E1645" s="110">
        <f t="shared" si="28"/>
        <v>6198.0599999999704</v>
      </c>
      <c r="F1645" s="42" t="s">
        <v>129</v>
      </c>
      <c r="G1645" s="5" t="s">
        <v>815</v>
      </c>
      <c r="H1645" s="114"/>
      <c r="I1645" s="118"/>
    </row>
    <row r="1646" spans="1:9" x14ac:dyDescent="0.25">
      <c r="A1646" s="116">
        <v>43220</v>
      </c>
      <c r="B1646" s="118"/>
      <c r="C1646" s="118"/>
      <c r="D1646" s="144">
        <v>10</v>
      </c>
      <c r="E1646" s="110">
        <f t="shared" si="28"/>
        <v>6208.0599999999704</v>
      </c>
      <c r="F1646" s="42" t="s">
        <v>130</v>
      </c>
      <c r="G1646" s="5" t="s">
        <v>315</v>
      </c>
      <c r="H1646" s="114"/>
      <c r="I1646" s="118"/>
    </row>
    <row r="1647" spans="1:9" x14ac:dyDescent="0.25">
      <c r="A1647" s="116">
        <v>43222</v>
      </c>
      <c r="B1647" s="118"/>
      <c r="C1647" s="118"/>
      <c r="D1647" s="144">
        <v>10</v>
      </c>
      <c r="E1647" s="110">
        <f t="shared" si="28"/>
        <v>6218.0599999999704</v>
      </c>
      <c r="F1647" s="42" t="s">
        <v>130</v>
      </c>
      <c r="G1647" s="5" t="s">
        <v>661</v>
      </c>
      <c r="H1647" s="114"/>
      <c r="I1647" s="118"/>
    </row>
    <row r="1648" spans="1:9" x14ac:dyDescent="0.25">
      <c r="A1648" s="116">
        <v>43222</v>
      </c>
      <c r="B1648" s="118"/>
      <c r="C1648" s="118"/>
      <c r="D1648" s="144">
        <v>10</v>
      </c>
      <c r="E1648" s="110">
        <f t="shared" si="28"/>
        <v>6228.0599999999704</v>
      </c>
      <c r="F1648" s="42" t="s">
        <v>130</v>
      </c>
      <c r="G1648" s="5" t="s">
        <v>325</v>
      </c>
      <c r="H1648" s="114"/>
      <c r="I1648" s="118"/>
    </row>
    <row r="1649" spans="1:12" x14ac:dyDescent="0.25">
      <c r="A1649" s="116">
        <v>43234</v>
      </c>
      <c r="B1649" s="118"/>
      <c r="C1649" s="118"/>
      <c r="D1649" s="144">
        <v>15</v>
      </c>
      <c r="E1649" s="110">
        <f t="shared" si="28"/>
        <v>6243.0599999999704</v>
      </c>
      <c r="F1649" s="42" t="s">
        <v>130</v>
      </c>
      <c r="G1649" s="5" t="s">
        <v>362</v>
      </c>
      <c r="H1649" s="114"/>
      <c r="I1649" s="118"/>
    </row>
    <row r="1650" spans="1:12" x14ac:dyDescent="0.25">
      <c r="A1650" s="116">
        <v>43235</v>
      </c>
      <c r="B1650" s="118"/>
      <c r="C1650" s="118"/>
      <c r="D1650" s="144">
        <v>929.92</v>
      </c>
      <c r="E1650" s="110">
        <f t="shared" si="28"/>
        <v>7172.9799999999705</v>
      </c>
      <c r="F1650" s="42" t="s">
        <v>130</v>
      </c>
      <c r="G1650" s="5" t="s">
        <v>872</v>
      </c>
      <c r="H1650" s="114"/>
      <c r="I1650" s="118"/>
    </row>
    <row r="1651" spans="1:12" x14ac:dyDescent="0.25">
      <c r="A1651" s="116">
        <v>43241</v>
      </c>
      <c r="B1651" s="118"/>
      <c r="C1651" s="118"/>
      <c r="D1651" s="144">
        <v>10</v>
      </c>
      <c r="E1651" s="110">
        <f t="shared" si="28"/>
        <v>7182.9799999999705</v>
      </c>
      <c r="F1651" s="42" t="s">
        <v>130</v>
      </c>
      <c r="G1651" s="5" t="s">
        <v>455</v>
      </c>
      <c r="H1651" s="114"/>
      <c r="I1651" s="118"/>
    </row>
    <row r="1652" spans="1:12" x14ac:dyDescent="0.25">
      <c r="A1652" s="116">
        <v>43242</v>
      </c>
      <c r="B1652" s="118"/>
      <c r="C1652" s="118"/>
      <c r="D1652" s="143">
        <v>-9</v>
      </c>
      <c r="E1652" s="110">
        <f t="shared" si="28"/>
        <v>7173.9799999999705</v>
      </c>
      <c r="F1652" s="42" t="s">
        <v>129</v>
      </c>
      <c r="G1652" s="5" t="s">
        <v>815</v>
      </c>
      <c r="H1652" s="114"/>
      <c r="I1652" s="118"/>
    </row>
    <row r="1653" spans="1:12" x14ac:dyDescent="0.25">
      <c r="A1653" s="100" t="s">
        <v>874</v>
      </c>
      <c r="B1653" s="118"/>
      <c r="C1653" s="118"/>
      <c r="D1653" s="143">
        <v>-175</v>
      </c>
      <c r="E1653" s="110">
        <f t="shared" si="28"/>
        <v>6998.9799999999705</v>
      </c>
      <c r="F1653" s="42" t="s">
        <v>134</v>
      </c>
      <c r="G1653" s="5" t="s">
        <v>797</v>
      </c>
      <c r="H1653" s="114"/>
      <c r="I1653" s="118"/>
    </row>
    <row r="1654" spans="1:12" x14ac:dyDescent="0.25">
      <c r="A1654" s="100">
        <v>43251</v>
      </c>
      <c r="B1654" s="118"/>
      <c r="C1654" s="118"/>
      <c r="D1654" s="144">
        <v>10</v>
      </c>
      <c r="E1654" s="110">
        <f t="shared" si="28"/>
        <v>7008.9799999999705</v>
      </c>
      <c r="F1654" s="42" t="s">
        <v>130</v>
      </c>
      <c r="G1654" s="5" t="s">
        <v>315</v>
      </c>
      <c r="H1654" s="114"/>
      <c r="I1654" s="118"/>
    </row>
    <row r="1655" spans="1:12" x14ac:dyDescent="0.25">
      <c r="A1655" s="116">
        <v>43252</v>
      </c>
      <c r="B1655" s="118"/>
      <c r="C1655" s="118"/>
      <c r="D1655" s="144">
        <v>10</v>
      </c>
      <c r="E1655" s="110">
        <f t="shared" si="28"/>
        <v>7018.9799999999705</v>
      </c>
      <c r="F1655" s="42" t="s">
        <v>130</v>
      </c>
      <c r="G1655" s="5" t="s">
        <v>661</v>
      </c>
      <c r="H1655" s="114"/>
      <c r="I1655" s="118"/>
    </row>
    <row r="1656" spans="1:12" x14ac:dyDescent="0.25">
      <c r="A1656" s="116">
        <v>43252</v>
      </c>
      <c r="B1656" s="118"/>
      <c r="C1656" s="118"/>
      <c r="D1656" s="144">
        <v>10</v>
      </c>
      <c r="E1656" s="110">
        <f t="shared" si="28"/>
        <v>7028.9799999999705</v>
      </c>
      <c r="F1656" s="42" t="s">
        <v>130</v>
      </c>
      <c r="G1656" s="5" t="s">
        <v>325</v>
      </c>
      <c r="H1656" s="114"/>
      <c r="I1656" s="118"/>
    </row>
    <row r="1657" spans="1:12" x14ac:dyDescent="0.25">
      <c r="A1657" s="100">
        <v>43257</v>
      </c>
      <c r="B1657" s="101"/>
      <c r="C1657" s="101"/>
      <c r="D1657" s="144">
        <v>25</v>
      </c>
      <c r="E1657" s="110">
        <f>E1659+D1657</f>
        <v>7247.9799999999705</v>
      </c>
      <c r="F1657" s="42" t="s">
        <v>130</v>
      </c>
      <c r="G1657" s="5" t="s">
        <v>876</v>
      </c>
      <c r="H1657" s="42"/>
      <c r="I1657" s="101"/>
      <c r="J1657" t="s">
        <v>880</v>
      </c>
    </row>
    <row r="1658" spans="1:12" x14ac:dyDescent="0.25">
      <c r="A1658" s="100">
        <v>43257</v>
      </c>
      <c r="B1658" s="101"/>
      <c r="C1658" s="101"/>
      <c r="D1658" s="144">
        <v>15</v>
      </c>
      <c r="E1658" s="110">
        <f t="shared" si="28"/>
        <v>7262.9799999999705</v>
      </c>
      <c r="F1658" s="42" t="s">
        <v>130</v>
      </c>
      <c r="G1658" s="5" t="s">
        <v>877</v>
      </c>
      <c r="H1658" s="42"/>
      <c r="I1658" s="101"/>
      <c r="J1658" t="s">
        <v>880</v>
      </c>
    </row>
    <row r="1659" spans="1:12" x14ac:dyDescent="0.25">
      <c r="A1659" s="116">
        <v>43258</v>
      </c>
      <c r="B1659" s="118"/>
      <c r="C1659" s="118"/>
      <c r="D1659" s="144">
        <v>194</v>
      </c>
      <c r="E1659" s="110">
        <f>E1656+D1659</f>
        <v>7222.9799999999705</v>
      </c>
      <c r="F1659" s="42" t="s">
        <v>130</v>
      </c>
      <c r="G1659" s="5" t="s">
        <v>875</v>
      </c>
      <c r="H1659" s="114"/>
      <c r="I1659" s="118"/>
    </row>
    <row r="1660" spans="1:12" x14ac:dyDescent="0.25">
      <c r="A1660" s="100">
        <v>43258</v>
      </c>
      <c r="B1660" s="101"/>
      <c r="C1660" s="101"/>
      <c r="D1660" s="144">
        <v>75</v>
      </c>
      <c r="E1660" s="110">
        <f>E1658+D1660</f>
        <v>7337.9799999999705</v>
      </c>
      <c r="F1660" s="42" t="s">
        <v>130</v>
      </c>
      <c r="G1660" s="5" t="s">
        <v>878</v>
      </c>
      <c r="H1660" s="42"/>
      <c r="I1660" s="101"/>
      <c r="J1660" t="s">
        <v>880</v>
      </c>
    </row>
    <row r="1661" spans="1:12" x14ac:dyDescent="0.25">
      <c r="A1661" s="100">
        <v>43258</v>
      </c>
      <c r="B1661" s="101"/>
      <c r="C1661" s="101"/>
      <c r="D1661" s="144">
        <v>15</v>
      </c>
      <c r="E1661" s="110">
        <f t="shared" si="28"/>
        <v>7352.9799999999705</v>
      </c>
      <c r="F1661" s="42" t="s">
        <v>130</v>
      </c>
      <c r="G1661" s="5" t="s">
        <v>879</v>
      </c>
      <c r="H1661" s="42"/>
      <c r="I1661" s="101"/>
      <c r="J1661" t="s">
        <v>880</v>
      </c>
    </row>
    <row r="1662" spans="1:12" x14ac:dyDescent="0.25">
      <c r="A1662" s="2">
        <v>43259</v>
      </c>
      <c r="B1662"/>
      <c r="C1662"/>
      <c r="D1662" s="144">
        <v>50</v>
      </c>
      <c r="E1662" s="110">
        <f t="shared" si="28"/>
        <v>7402.9799999999705</v>
      </c>
      <c r="F1662" s="42" t="s">
        <v>130</v>
      </c>
      <c r="G1662" s="5" t="s">
        <v>881</v>
      </c>
      <c r="H1662"/>
      <c r="I1662"/>
      <c r="J1662" t="s">
        <v>880</v>
      </c>
      <c r="K1662"/>
      <c r="L1662"/>
    </row>
    <row r="1663" spans="1:12" x14ac:dyDescent="0.25">
      <c r="A1663" s="2">
        <v>43259</v>
      </c>
      <c r="B1663"/>
      <c r="C1663"/>
      <c r="D1663" s="144">
        <v>100</v>
      </c>
      <c r="E1663" s="110">
        <f t="shared" si="28"/>
        <v>7502.9799999999705</v>
      </c>
      <c r="F1663" s="42" t="s">
        <v>130</v>
      </c>
      <c r="G1663" s="5" t="s">
        <v>882</v>
      </c>
      <c r="H1663"/>
      <c r="I1663"/>
      <c r="J1663" t="s">
        <v>880</v>
      </c>
      <c r="K1663"/>
      <c r="L1663"/>
    </row>
    <row r="1664" spans="1:12" x14ac:dyDescent="0.25">
      <c r="A1664" s="2">
        <v>43259</v>
      </c>
      <c r="B1664"/>
      <c r="C1664"/>
      <c r="D1664" s="144">
        <v>25</v>
      </c>
      <c r="E1664" s="110">
        <f t="shared" si="28"/>
        <v>7527.9799999999705</v>
      </c>
      <c r="F1664" s="42" t="s">
        <v>130</v>
      </c>
      <c r="G1664" s="5" t="s">
        <v>883</v>
      </c>
      <c r="H1664"/>
      <c r="I1664"/>
      <c r="J1664" t="s">
        <v>880</v>
      </c>
      <c r="K1664"/>
      <c r="L1664"/>
    </row>
    <row r="1665" spans="1:12" x14ac:dyDescent="0.25">
      <c r="A1665" s="2">
        <v>43262</v>
      </c>
      <c r="B1665"/>
      <c r="C1665"/>
      <c r="D1665" s="144">
        <v>40</v>
      </c>
      <c r="E1665" s="110">
        <f t="shared" si="28"/>
        <v>7567.9799999999705</v>
      </c>
      <c r="F1665" s="42" t="s">
        <v>130</v>
      </c>
      <c r="G1665" s="5" t="s">
        <v>884</v>
      </c>
      <c r="H1665"/>
      <c r="I1665"/>
      <c r="J1665" t="s">
        <v>880</v>
      </c>
      <c r="K1665"/>
      <c r="L1665"/>
    </row>
    <row r="1666" spans="1:12" x14ac:dyDescent="0.25">
      <c r="A1666" s="2">
        <v>43262</v>
      </c>
      <c r="B1666"/>
      <c r="C1666"/>
      <c r="D1666" s="144">
        <v>30</v>
      </c>
      <c r="E1666" s="110">
        <f t="shared" si="28"/>
        <v>7597.9799999999705</v>
      </c>
      <c r="F1666" s="42" t="s">
        <v>130</v>
      </c>
      <c r="G1666" s="5" t="s">
        <v>885</v>
      </c>
      <c r="H1666"/>
      <c r="I1666"/>
      <c r="J1666" t="s">
        <v>880</v>
      </c>
      <c r="K1666"/>
      <c r="L1666"/>
    </row>
    <row r="1667" spans="1:12" x14ac:dyDescent="0.25">
      <c r="A1667" s="2">
        <v>43263</v>
      </c>
      <c r="B1667"/>
      <c r="C1667"/>
      <c r="D1667" s="144">
        <v>30</v>
      </c>
      <c r="E1667" s="110">
        <f t="shared" si="28"/>
        <v>7627.9799999999705</v>
      </c>
      <c r="F1667" s="42" t="s">
        <v>130</v>
      </c>
      <c r="G1667" s="5" t="s">
        <v>886</v>
      </c>
      <c r="H1667"/>
      <c r="I1667"/>
      <c r="J1667" t="s">
        <v>880</v>
      </c>
      <c r="K1667"/>
      <c r="L1667"/>
    </row>
    <row r="1668" spans="1:12" x14ac:dyDescent="0.25">
      <c r="A1668" s="2">
        <v>43263</v>
      </c>
      <c r="B1668"/>
      <c r="C1668"/>
      <c r="D1668" s="144">
        <v>50</v>
      </c>
      <c r="E1668" s="110">
        <f t="shared" si="28"/>
        <v>7677.9799999999705</v>
      </c>
      <c r="F1668" s="42" t="s">
        <v>130</v>
      </c>
      <c r="G1668" s="5" t="s">
        <v>887</v>
      </c>
      <c r="H1668"/>
      <c r="I1668"/>
      <c r="J1668" t="s">
        <v>880</v>
      </c>
      <c r="K1668"/>
      <c r="L1668"/>
    </row>
    <row r="1669" spans="1:12" x14ac:dyDescent="0.25">
      <c r="A1669" s="2">
        <v>43263</v>
      </c>
      <c r="B1669"/>
      <c r="C1669"/>
      <c r="D1669" s="144">
        <v>50</v>
      </c>
      <c r="E1669" s="110">
        <f t="shared" si="28"/>
        <v>7727.9799999999705</v>
      </c>
      <c r="F1669" s="42" t="s">
        <v>130</v>
      </c>
      <c r="G1669" s="5" t="s">
        <v>888</v>
      </c>
      <c r="H1669"/>
      <c r="I1669"/>
      <c r="J1669" t="s">
        <v>880</v>
      </c>
      <c r="K1669"/>
      <c r="L1669"/>
    </row>
    <row r="1670" spans="1:12" x14ac:dyDescent="0.25">
      <c r="A1670" s="2">
        <v>43263</v>
      </c>
      <c r="B1670"/>
      <c r="C1670"/>
      <c r="D1670" s="144">
        <v>25</v>
      </c>
      <c r="E1670" s="110">
        <f t="shared" ref="E1670:E1734" si="29">E1669+D1670</f>
        <v>7752.9799999999705</v>
      </c>
      <c r="F1670" s="42" t="s">
        <v>130</v>
      </c>
      <c r="G1670" s="5" t="s">
        <v>889</v>
      </c>
      <c r="H1670"/>
      <c r="I1670"/>
      <c r="J1670" t="s">
        <v>880</v>
      </c>
      <c r="K1670"/>
      <c r="L1670"/>
    </row>
    <row r="1671" spans="1:12" x14ac:dyDescent="0.25">
      <c r="A1671" s="2">
        <v>43263</v>
      </c>
      <c r="B1671"/>
      <c r="C1671"/>
      <c r="D1671" s="144">
        <v>10</v>
      </c>
      <c r="E1671" s="110">
        <f t="shared" si="29"/>
        <v>7762.9799999999705</v>
      </c>
      <c r="F1671" s="42" t="s">
        <v>130</v>
      </c>
      <c r="G1671" s="5" t="s">
        <v>890</v>
      </c>
      <c r="H1671"/>
      <c r="I1671"/>
      <c r="J1671" t="s">
        <v>880</v>
      </c>
      <c r="K1671"/>
      <c r="L1671"/>
    </row>
    <row r="1672" spans="1:12" x14ac:dyDescent="0.25">
      <c r="A1672" s="2">
        <v>43263</v>
      </c>
      <c r="B1672"/>
      <c r="C1672"/>
      <c r="D1672" s="144">
        <v>25</v>
      </c>
      <c r="E1672" s="110">
        <f t="shared" si="29"/>
        <v>7787.9799999999705</v>
      </c>
      <c r="F1672" s="42" t="s">
        <v>130</v>
      </c>
      <c r="G1672" s="5" t="s">
        <v>891</v>
      </c>
      <c r="H1672"/>
      <c r="I1672"/>
      <c r="J1672" t="s">
        <v>880</v>
      </c>
      <c r="K1672"/>
      <c r="L1672"/>
    </row>
    <row r="1673" spans="1:12" x14ac:dyDescent="0.25">
      <c r="A1673" s="2">
        <v>43264</v>
      </c>
      <c r="B1673"/>
      <c r="C1673"/>
      <c r="D1673" s="144">
        <v>15</v>
      </c>
      <c r="E1673" s="110">
        <f t="shared" si="29"/>
        <v>7802.9799999999705</v>
      </c>
      <c r="F1673" s="42" t="s">
        <v>130</v>
      </c>
      <c r="G1673" s="5" t="s">
        <v>892</v>
      </c>
      <c r="H1673"/>
      <c r="I1673"/>
      <c r="J1673" t="s">
        <v>880</v>
      </c>
      <c r="K1673"/>
      <c r="L1673"/>
    </row>
    <row r="1674" spans="1:12" x14ac:dyDescent="0.25">
      <c r="A1674" s="2">
        <v>43264</v>
      </c>
      <c r="B1674"/>
      <c r="C1674"/>
      <c r="D1674" s="144">
        <v>100</v>
      </c>
      <c r="E1674" s="110">
        <f t="shared" si="29"/>
        <v>7902.9799999999705</v>
      </c>
      <c r="F1674" s="42" t="s">
        <v>130</v>
      </c>
      <c r="G1674" s="5" t="s">
        <v>893</v>
      </c>
      <c r="H1674"/>
      <c r="I1674"/>
      <c r="J1674" t="s">
        <v>880</v>
      </c>
      <c r="K1674"/>
      <c r="L1674"/>
    </row>
    <row r="1675" spans="1:12" x14ac:dyDescent="0.25">
      <c r="A1675" s="2">
        <v>43264</v>
      </c>
      <c r="B1675"/>
      <c r="C1675"/>
      <c r="D1675" s="144">
        <v>25</v>
      </c>
      <c r="E1675" s="110">
        <f t="shared" si="29"/>
        <v>7927.9799999999705</v>
      </c>
      <c r="F1675" s="42" t="s">
        <v>130</v>
      </c>
      <c r="G1675" s="5" t="s">
        <v>894</v>
      </c>
      <c r="H1675"/>
      <c r="I1675"/>
      <c r="J1675" t="s">
        <v>880</v>
      </c>
      <c r="K1675"/>
      <c r="L1675"/>
    </row>
    <row r="1676" spans="1:12" x14ac:dyDescent="0.25">
      <c r="A1676" s="2">
        <v>43265</v>
      </c>
      <c r="B1676"/>
      <c r="C1676"/>
      <c r="D1676" s="144">
        <v>25</v>
      </c>
      <c r="E1676" s="110">
        <f t="shared" si="29"/>
        <v>7952.9799999999705</v>
      </c>
      <c r="F1676" s="42" t="s">
        <v>130</v>
      </c>
      <c r="G1676" s="5" t="s">
        <v>895</v>
      </c>
      <c r="H1676"/>
      <c r="I1676"/>
      <c r="J1676" t="s">
        <v>880</v>
      </c>
      <c r="K1676"/>
      <c r="L1676"/>
    </row>
    <row r="1677" spans="1:12" x14ac:dyDescent="0.25">
      <c r="A1677" s="2">
        <v>42535</v>
      </c>
      <c r="B1677"/>
      <c r="C1677"/>
      <c r="D1677" s="144">
        <v>25</v>
      </c>
      <c r="E1677" s="110">
        <f t="shared" si="29"/>
        <v>7977.9799999999705</v>
      </c>
      <c r="F1677" s="42" t="s">
        <v>130</v>
      </c>
      <c r="G1677" s="5" t="s">
        <v>896</v>
      </c>
      <c r="H1677"/>
      <c r="I1677"/>
      <c r="J1677" t="s">
        <v>880</v>
      </c>
      <c r="K1677"/>
      <c r="L1677"/>
    </row>
    <row r="1678" spans="1:12" x14ac:dyDescent="0.25">
      <c r="A1678" s="2">
        <v>43265</v>
      </c>
      <c r="B1678"/>
      <c r="C1678"/>
      <c r="D1678" s="144">
        <v>10</v>
      </c>
      <c r="E1678" s="110">
        <f t="shared" si="29"/>
        <v>7987.9799999999705</v>
      </c>
      <c r="F1678" s="42" t="s">
        <v>130</v>
      </c>
      <c r="G1678" s="5" t="s">
        <v>897</v>
      </c>
      <c r="H1678"/>
      <c r="I1678"/>
      <c r="J1678" t="s">
        <v>880</v>
      </c>
      <c r="K1678"/>
      <c r="L1678"/>
    </row>
    <row r="1679" spans="1:12" x14ac:dyDescent="0.25">
      <c r="A1679" s="2">
        <v>43265</v>
      </c>
      <c r="B1679"/>
      <c r="C1679"/>
      <c r="D1679" s="144">
        <v>25</v>
      </c>
      <c r="E1679" s="110">
        <f t="shared" si="29"/>
        <v>8012.9799999999705</v>
      </c>
      <c r="F1679" s="42" t="s">
        <v>130</v>
      </c>
      <c r="G1679" s="5" t="s">
        <v>898</v>
      </c>
      <c r="H1679"/>
      <c r="I1679"/>
      <c r="J1679" t="s">
        <v>880</v>
      </c>
      <c r="K1679"/>
      <c r="L1679"/>
    </row>
    <row r="1680" spans="1:12" x14ac:dyDescent="0.25">
      <c r="A1680" s="2">
        <v>43265</v>
      </c>
      <c r="B1680"/>
      <c r="C1680"/>
      <c r="D1680" s="144">
        <v>50</v>
      </c>
      <c r="E1680" s="110">
        <f t="shared" si="29"/>
        <v>8062.9799999999705</v>
      </c>
      <c r="F1680" s="42" t="s">
        <v>130</v>
      </c>
      <c r="G1680" s="5" t="s">
        <v>899</v>
      </c>
      <c r="H1680"/>
      <c r="I1680"/>
      <c r="J1680" t="s">
        <v>880</v>
      </c>
      <c r="K1680"/>
      <c r="L1680"/>
    </row>
    <row r="1681" spans="1:12" x14ac:dyDescent="0.25">
      <c r="A1681" s="2">
        <v>43265</v>
      </c>
      <c r="B1681"/>
      <c r="C1681"/>
      <c r="D1681" s="144">
        <v>100</v>
      </c>
      <c r="E1681" s="110">
        <f t="shared" si="29"/>
        <v>8162.9799999999705</v>
      </c>
      <c r="F1681" s="42" t="s">
        <v>130</v>
      </c>
      <c r="G1681" s="5" t="s">
        <v>902</v>
      </c>
      <c r="H1681"/>
      <c r="I1681"/>
      <c r="J1681" t="s">
        <v>880</v>
      </c>
      <c r="K1681"/>
      <c r="L1681"/>
    </row>
    <row r="1682" spans="1:12" x14ac:dyDescent="0.25">
      <c r="A1682" s="2">
        <v>43265</v>
      </c>
      <c r="B1682"/>
      <c r="C1682"/>
      <c r="D1682" s="144">
        <v>75</v>
      </c>
      <c r="E1682" s="110">
        <f t="shared" si="29"/>
        <v>8237.9799999999705</v>
      </c>
      <c r="F1682" s="42" t="s">
        <v>130</v>
      </c>
      <c r="G1682" s="5" t="s">
        <v>903</v>
      </c>
      <c r="H1682"/>
      <c r="I1682"/>
      <c r="J1682" t="s">
        <v>880</v>
      </c>
      <c r="K1682"/>
      <c r="L1682"/>
    </row>
    <row r="1683" spans="1:12" x14ac:dyDescent="0.25">
      <c r="A1683" s="2">
        <v>43266</v>
      </c>
      <c r="B1683"/>
      <c r="C1683"/>
      <c r="D1683" s="144">
        <v>1224.83</v>
      </c>
      <c r="E1683" s="110">
        <f t="shared" si="29"/>
        <v>9462.8099999999704</v>
      </c>
      <c r="F1683" s="42" t="s">
        <v>130</v>
      </c>
      <c r="G1683" s="5" t="s">
        <v>904</v>
      </c>
      <c r="H1683"/>
      <c r="I1683"/>
      <c r="J1683"/>
      <c r="K1683"/>
      <c r="L1683"/>
    </row>
    <row r="1684" spans="1:12" x14ac:dyDescent="0.25">
      <c r="A1684" s="2">
        <v>43266</v>
      </c>
      <c r="B1684"/>
      <c r="C1684"/>
      <c r="D1684" s="144">
        <v>50</v>
      </c>
      <c r="E1684" s="110">
        <f t="shared" si="29"/>
        <v>9512.8099999999704</v>
      </c>
      <c r="F1684" s="42" t="s">
        <v>130</v>
      </c>
      <c r="G1684" s="5" t="s">
        <v>900</v>
      </c>
      <c r="H1684"/>
      <c r="I1684"/>
      <c r="J1684" t="s">
        <v>880</v>
      </c>
      <c r="K1684"/>
      <c r="L1684"/>
    </row>
    <row r="1685" spans="1:12" x14ac:dyDescent="0.25">
      <c r="A1685" s="2">
        <v>43266</v>
      </c>
      <c r="B1685"/>
      <c r="C1685"/>
      <c r="D1685" s="144">
        <v>30</v>
      </c>
      <c r="E1685" s="110">
        <f t="shared" si="29"/>
        <v>9542.8099999999704</v>
      </c>
      <c r="F1685" s="42" t="s">
        <v>130</v>
      </c>
      <c r="G1685" s="5" t="s">
        <v>901</v>
      </c>
      <c r="H1685"/>
      <c r="I1685"/>
      <c r="J1685" t="s">
        <v>880</v>
      </c>
      <c r="K1685"/>
      <c r="L1685"/>
    </row>
    <row r="1686" spans="1:12" x14ac:dyDescent="0.25">
      <c r="A1686" s="2">
        <v>43266</v>
      </c>
      <c r="B1686"/>
      <c r="C1686"/>
      <c r="D1686" s="146">
        <v>15</v>
      </c>
      <c r="E1686" s="110">
        <f t="shared" si="29"/>
        <v>9557.8099999999704</v>
      </c>
      <c r="F1686" s="42" t="s">
        <v>130</v>
      </c>
      <c r="G1686" s="5" t="s">
        <v>906</v>
      </c>
      <c r="H1686"/>
      <c r="I1686"/>
      <c r="J1686" t="s">
        <v>880</v>
      </c>
      <c r="K1686"/>
      <c r="L1686"/>
    </row>
    <row r="1687" spans="1:12" x14ac:dyDescent="0.25">
      <c r="A1687" s="2">
        <v>43266</v>
      </c>
      <c r="B1687"/>
      <c r="C1687"/>
      <c r="D1687" s="146">
        <v>10</v>
      </c>
      <c r="E1687" s="110">
        <f t="shared" si="29"/>
        <v>9567.8099999999704</v>
      </c>
      <c r="F1687" s="42" t="s">
        <v>130</v>
      </c>
      <c r="G1687" s="5" t="s">
        <v>907</v>
      </c>
      <c r="H1687"/>
      <c r="I1687"/>
      <c r="J1687" t="s">
        <v>880</v>
      </c>
      <c r="K1687"/>
      <c r="L1687"/>
    </row>
    <row r="1688" spans="1:12" x14ac:dyDescent="0.25">
      <c r="A1688" s="2">
        <v>43266</v>
      </c>
      <c r="B1688"/>
      <c r="C1688"/>
      <c r="D1688" s="146">
        <v>100</v>
      </c>
      <c r="E1688" s="110">
        <f t="shared" si="29"/>
        <v>9667.8099999999704</v>
      </c>
      <c r="F1688" s="42" t="s">
        <v>130</v>
      </c>
      <c r="G1688" s="5" t="s">
        <v>908</v>
      </c>
      <c r="H1688"/>
      <c r="I1688"/>
      <c r="J1688" t="s">
        <v>880</v>
      </c>
      <c r="K1688"/>
      <c r="L1688"/>
    </row>
    <row r="1689" spans="1:12" x14ac:dyDescent="0.25">
      <c r="A1689" s="2">
        <v>43266</v>
      </c>
      <c r="B1689"/>
      <c r="C1689"/>
      <c r="D1689" s="146">
        <v>25</v>
      </c>
      <c r="E1689" s="110">
        <f t="shared" si="29"/>
        <v>9692.8099999999704</v>
      </c>
      <c r="F1689" s="42" t="s">
        <v>130</v>
      </c>
      <c r="G1689" s="5" t="s">
        <v>909</v>
      </c>
      <c r="H1689"/>
      <c r="I1689"/>
      <c r="J1689" t="s">
        <v>880</v>
      </c>
      <c r="K1689"/>
      <c r="L1689"/>
    </row>
    <row r="1690" spans="1:12" x14ac:dyDescent="0.25">
      <c r="A1690" s="2">
        <v>43266</v>
      </c>
      <c r="B1690"/>
      <c r="C1690"/>
      <c r="D1690" s="146">
        <v>30</v>
      </c>
      <c r="E1690" s="110">
        <f t="shared" si="29"/>
        <v>9722.8099999999704</v>
      </c>
      <c r="F1690" s="42" t="s">
        <v>130</v>
      </c>
      <c r="G1690" s="5" t="s">
        <v>910</v>
      </c>
      <c r="H1690"/>
      <c r="I1690"/>
      <c r="J1690" t="s">
        <v>880</v>
      </c>
      <c r="K1690"/>
      <c r="L1690"/>
    </row>
    <row r="1691" spans="1:12" x14ac:dyDescent="0.25">
      <c r="A1691" s="2">
        <v>43266</v>
      </c>
      <c r="B1691"/>
      <c r="C1691"/>
      <c r="D1691" s="146">
        <v>20</v>
      </c>
      <c r="E1691" s="110">
        <f t="shared" si="29"/>
        <v>9742.8099999999704</v>
      </c>
      <c r="F1691" s="42" t="s">
        <v>130</v>
      </c>
      <c r="G1691" s="5" t="s">
        <v>911</v>
      </c>
      <c r="H1691"/>
      <c r="I1691"/>
      <c r="J1691" t="s">
        <v>880</v>
      </c>
      <c r="K1691"/>
      <c r="L1691"/>
    </row>
    <row r="1692" spans="1:12" x14ac:dyDescent="0.25">
      <c r="A1692" s="2">
        <v>43266</v>
      </c>
      <c r="B1692"/>
      <c r="C1692"/>
      <c r="D1692" s="146">
        <v>20</v>
      </c>
      <c r="E1692" s="110">
        <f t="shared" si="29"/>
        <v>9762.8099999999704</v>
      </c>
      <c r="F1692" s="42" t="s">
        <v>130</v>
      </c>
      <c r="G1692" s="5" t="s">
        <v>912</v>
      </c>
      <c r="H1692"/>
      <c r="I1692"/>
      <c r="J1692" t="s">
        <v>880</v>
      </c>
      <c r="K1692"/>
      <c r="L1692"/>
    </row>
    <row r="1693" spans="1:12" x14ac:dyDescent="0.25">
      <c r="A1693" s="2">
        <v>43266</v>
      </c>
      <c r="B1693"/>
      <c r="C1693"/>
      <c r="D1693" s="146">
        <v>10</v>
      </c>
      <c r="E1693" s="110">
        <f t="shared" si="29"/>
        <v>9772.8099999999704</v>
      </c>
      <c r="F1693" s="42" t="s">
        <v>130</v>
      </c>
      <c r="G1693" s="5" t="s">
        <v>913</v>
      </c>
      <c r="H1693"/>
      <c r="I1693"/>
      <c r="J1693" t="s">
        <v>880</v>
      </c>
      <c r="K1693"/>
      <c r="L1693"/>
    </row>
    <row r="1694" spans="1:12" x14ac:dyDescent="0.25">
      <c r="A1694" s="2">
        <v>43266</v>
      </c>
      <c r="B1694"/>
      <c r="C1694"/>
      <c r="D1694" s="146">
        <v>33</v>
      </c>
      <c r="E1694" s="110">
        <f t="shared" si="29"/>
        <v>9805.8099999999704</v>
      </c>
      <c r="F1694" s="42" t="s">
        <v>130</v>
      </c>
      <c r="G1694" s="5" t="s">
        <v>914</v>
      </c>
      <c r="H1694"/>
      <c r="I1694"/>
      <c r="J1694" t="s">
        <v>880</v>
      </c>
      <c r="K1694"/>
      <c r="L1694"/>
    </row>
    <row r="1695" spans="1:12" x14ac:dyDescent="0.25">
      <c r="A1695" s="2">
        <v>43268</v>
      </c>
      <c r="B1695"/>
      <c r="C1695"/>
      <c r="D1695" s="146">
        <v>250</v>
      </c>
      <c r="E1695" s="110">
        <f t="shared" si="29"/>
        <v>10055.80999999997</v>
      </c>
      <c r="F1695" s="42" t="s">
        <v>130</v>
      </c>
      <c r="G1695" s="5" t="s">
        <v>915</v>
      </c>
      <c r="H1695"/>
      <c r="I1695"/>
      <c r="J1695" t="s">
        <v>880</v>
      </c>
      <c r="K1695"/>
      <c r="L1695"/>
    </row>
    <row r="1696" spans="1:12" x14ac:dyDescent="0.25">
      <c r="A1696" s="2">
        <v>43271</v>
      </c>
      <c r="B1696"/>
      <c r="C1696"/>
      <c r="D1696" s="146">
        <v>10</v>
      </c>
      <c r="E1696" s="110">
        <f t="shared" si="29"/>
        <v>10065.80999999997</v>
      </c>
      <c r="F1696" s="42" t="s">
        <v>130</v>
      </c>
      <c r="G1696" s="5" t="s">
        <v>916</v>
      </c>
      <c r="H1696"/>
      <c r="I1696"/>
      <c r="J1696" t="s">
        <v>880</v>
      </c>
      <c r="K1696"/>
      <c r="L1696"/>
    </row>
    <row r="1697" spans="1:12" x14ac:dyDescent="0.25">
      <c r="A1697" s="2">
        <v>43271</v>
      </c>
      <c r="B1697"/>
      <c r="C1697"/>
      <c r="D1697" s="146">
        <v>200</v>
      </c>
      <c r="E1697" s="110">
        <f t="shared" si="29"/>
        <v>10265.80999999997</v>
      </c>
      <c r="F1697" s="42" t="s">
        <v>130</v>
      </c>
      <c r="G1697" s="5" t="s">
        <v>917</v>
      </c>
      <c r="H1697"/>
      <c r="I1697"/>
      <c r="J1697"/>
      <c r="K1697"/>
      <c r="L1697"/>
    </row>
    <row r="1698" spans="1:12" x14ac:dyDescent="0.25">
      <c r="A1698" s="2">
        <v>43271</v>
      </c>
      <c r="B1698"/>
      <c r="C1698"/>
      <c r="D1698" s="147">
        <v>-9</v>
      </c>
      <c r="E1698" s="110">
        <f t="shared" si="29"/>
        <v>10256.80999999997</v>
      </c>
      <c r="F1698" s="42" t="s">
        <v>129</v>
      </c>
      <c r="G1698" s="5" t="s">
        <v>815</v>
      </c>
      <c r="H1698"/>
      <c r="I1698"/>
      <c r="J1698"/>
      <c r="K1698"/>
      <c r="L1698"/>
    </row>
    <row r="1699" spans="1:12" x14ac:dyDescent="0.25">
      <c r="A1699" s="2">
        <v>43272</v>
      </c>
      <c r="B1699"/>
      <c r="C1699"/>
      <c r="D1699" s="146">
        <v>65</v>
      </c>
      <c r="E1699" s="110">
        <f t="shared" si="29"/>
        <v>10321.80999999997</v>
      </c>
      <c r="F1699" s="42" t="s">
        <v>130</v>
      </c>
      <c r="G1699" s="5" t="s">
        <v>919</v>
      </c>
      <c r="H1699"/>
      <c r="I1699"/>
      <c r="J1699" t="s">
        <v>880</v>
      </c>
      <c r="K1699"/>
      <c r="L1699"/>
    </row>
    <row r="1700" spans="1:12" x14ac:dyDescent="0.25">
      <c r="A1700" s="2">
        <v>43272</v>
      </c>
      <c r="B1700"/>
      <c r="C1700"/>
      <c r="D1700" s="146">
        <v>10</v>
      </c>
      <c r="E1700" s="110">
        <f t="shared" si="29"/>
        <v>10331.80999999997</v>
      </c>
      <c r="F1700" s="42" t="s">
        <v>130</v>
      </c>
      <c r="G1700" s="5" t="s">
        <v>455</v>
      </c>
      <c r="H1700"/>
      <c r="I1700"/>
      <c r="J1700"/>
      <c r="K1700"/>
      <c r="L1700"/>
    </row>
    <row r="1701" spans="1:12" x14ac:dyDescent="0.25">
      <c r="A1701" s="2">
        <v>43279</v>
      </c>
      <c r="B1701"/>
      <c r="C1701"/>
      <c r="D1701" s="146">
        <v>15</v>
      </c>
      <c r="E1701" s="110">
        <f t="shared" si="29"/>
        <v>10346.80999999997</v>
      </c>
      <c r="F1701" s="42" t="s">
        <v>130</v>
      </c>
      <c r="G1701" s="5" t="s">
        <v>362</v>
      </c>
      <c r="H1701"/>
      <c r="I1701"/>
      <c r="J1701"/>
      <c r="K1701"/>
      <c r="L1701"/>
    </row>
    <row r="1702" spans="1:12" x14ac:dyDescent="0.25">
      <c r="A1702" s="2">
        <v>43283</v>
      </c>
      <c r="B1702"/>
      <c r="C1702"/>
      <c r="D1702" s="146">
        <v>10</v>
      </c>
      <c r="E1702" s="110">
        <f t="shared" si="29"/>
        <v>10356.80999999997</v>
      </c>
      <c r="F1702" s="42" t="s">
        <v>130</v>
      </c>
      <c r="G1702" s="5" t="s">
        <v>315</v>
      </c>
      <c r="H1702"/>
      <c r="I1702"/>
      <c r="J1702"/>
      <c r="K1702"/>
      <c r="L1702"/>
    </row>
    <row r="1703" spans="1:12" x14ac:dyDescent="0.25">
      <c r="A1703" s="2">
        <v>43283</v>
      </c>
      <c r="B1703"/>
      <c r="C1703"/>
      <c r="D1703" s="146">
        <v>10</v>
      </c>
      <c r="E1703" s="110">
        <f t="shared" si="29"/>
        <v>10366.80999999997</v>
      </c>
      <c r="F1703" s="42" t="s">
        <v>130</v>
      </c>
      <c r="G1703" s="5" t="s">
        <v>661</v>
      </c>
      <c r="H1703"/>
      <c r="I1703"/>
      <c r="J1703"/>
      <c r="K1703"/>
      <c r="L1703"/>
    </row>
    <row r="1704" spans="1:12" x14ac:dyDescent="0.25">
      <c r="A1704" s="2">
        <v>43283</v>
      </c>
      <c r="B1704"/>
      <c r="C1704"/>
      <c r="D1704" s="146">
        <v>10</v>
      </c>
      <c r="E1704" s="110">
        <f t="shared" si="29"/>
        <v>10376.80999999997</v>
      </c>
      <c r="F1704" s="42" t="s">
        <v>130</v>
      </c>
      <c r="G1704" s="5" t="s">
        <v>325</v>
      </c>
      <c r="H1704"/>
      <c r="I1704"/>
      <c r="J1704"/>
      <c r="K1704"/>
      <c r="L1704"/>
    </row>
    <row r="1705" spans="1:12" x14ac:dyDescent="0.25">
      <c r="A1705" s="2">
        <v>43298</v>
      </c>
      <c r="B1705"/>
      <c r="C1705"/>
      <c r="D1705" s="146">
        <v>15</v>
      </c>
      <c r="E1705" s="110">
        <f t="shared" si="29"/>
        <v>10391.80999999997</v>
      </c>
      <c r="F1705" s="42" t="s">
        <v>130</v>
      </c>
      <c r="G1705" s="5" t="s">
        <v>920</v>
      </c>
      <c r="H1705"/>
      <c r="I1705"/>
      <c r="J1705" t="s">
        <v>880</v>
      </c>
      <c r="K1705"/>
      <c r="L1705"/>
    </row>
    <row r="1706" spans="1:12" x14ac:dyDescent="0.25">
      <c r="A1706" s="2">
        <v>43301</v>
      </c>
      <c r="B1706"/>
      <c r="C1706"/>
      <c r="D1706" s="144">
        <v>165</v>
      </c>
      <c r="E1706" s="110">
        <f t="shared" si="29"/>
        <v>10556.80999999997</v>
      </c>
      <c r="F1706" s="42" t="s">
        <v>130</v>
      </c>
      <c r="G1706" s="5" t="s">
        <v>921</v>
      </c>
      <c r="H1706"/>
      <c r="I1706"/>
      <c r="J1706" s="101" t="s">
        <v>880</v>
      </c>
      <c r="K1706"/>
      <c r="L1706"/>
    </row>
    <row r="1707" spans="1:12" x14ac:dyDescent="0.25">
      <c r="A1707" s="2">
        <v>43301</v>
      </c>
      <c r="B1707"/>
      <c r="C1707"/>
      <c r="D1707" s="143">
        <v>-9</v>
      </c>
      <c r="E1707" s="110">
        <f t="shared" si="29"/>
        <v>10547.80999999997</v>
      </c>
      <c r="F1707" s="42" t="s">
        <v>129</v>
      </c>
      <c r="G1707" s="5" t="s">
        <v>815</v>
      </c>
      <c r="H1707"/>
      <c r="I1707"/>
      <c r="J1707" s="101"/>
      <c r="K1707"/>
      <c r="L1707"/>
    </row>
    <row r="1708" spans="1:12" x14ac:dyDescent="0.25">
      <c r="A1708" s="2">
        <v>43304</v>
      </c>
      <c r="B1708"/>
      <c r="C1708"/>
      <c r="D1708" s="145">
        <v>10</v>
      </c>
      <c r="E1708" s="110">
        <f t="shared" si="29"/>
        <v>10557.80999999997</v>
      </c>
      <c r="F1708" s="42" t="s">
        <v>130</v>
      </c>
      <c r="G1708" s="5" t="s">
        <v>455</v>
      </c>
      <c r="H1708"/>
      <c r="I1708"/>
      <c r="J1708" s="101"/>
      <c r="K1708"/>
      <c r="L1708"/>
    </row>
    <row r="1709" spans="1:12" x14ac:dyDescent="0.25">
      <c r="A1709" s="2">
        <v>43312</v>
      </c>
      <c r="B1709"/>
      <c r="C1709"/>
      <c r="D1709" s="145">
        <v>10</v>
      </c>
      <c r="E1709" s="110">
        <f t="shared" si="29"/>
        <v>10567.80999999997</v>
      </c>
      <c r="F1709" s="42" t="s">
        <v>130</v>
      </c>
      <c r="G1709" s="5" t="s">
        <v>315</v>
      </c>
      <c r="H1709"/>
      <c r="I1709"/>
      <c r="J1709" s="101"/>
      <c r="K1709"/>
      <c r="L1709"/>
    </row>
    <row r="1710" spans="1:12" x14ac:dyDescent="0.25">
      <c r="A1710" s="2">
        <v>43312</v>
      </c>
      <c r="B1710"/>
      <c r="C1710"/>
      <c r="D1710" s="145">
        <v>10</v>
      </c>
      <c r="E1710" s="110">
        <f t="shared" si="29"/>
        <v>10577.80999999997</v>
      </c>
      <c r="F1710" s="42" t="s">
        <v>130</v>
      </c>
      <c r="G1710" s="5" t="s">
        <v>922</v>
      </c>
      <c r="H1710"/>
      <c r="I1710"/>
      <c r="J1710" s="101" t="s">
        <v>880</v>
      </c>
      <c r="K1710"/>
      <c r="L1710"/>
    </row>
    <row r="1711" spans="1:12" x14ac:dyDescent="0.25">
      <c r="A1711" s="2">
        <v>43313</v>
      </c>
      <c r="B1711"/>
      <c r="C1711"/>
      <c r="D1711" s="145">
        <v>10</v>
      </c>
      <c r="E1711" s="110">
        <f t="shared" si="29"/>
        <v>10587.80999999997</v>
      </c>
      <c r="F1711" s="42" t="s">
        <v>130</v>
      </c>
      <c r="G1711" s="5" t="s">
        <v>661</v>
      </c>
      <c r="H1711"/>
      <c r="I1711"/>
      <c r="J1711" s="101"/>
      <c r="K1711"/>
      <c r="L1711"/>
    </row>
    <row r="1712" spans="1:12" x14ac:dyDescent="0.25">
      <c r="A1712" s="2">
        <v>43313</v>
      </c>
      <c r="B1712"/>
      <c r="C1712"/>
      <c r="D1712" s="145">
        <v>10</v>
      </c>
      <c r="E1712" s="110">
        <f t="shared" si="29"/>
        <v>10597.80999999997</v>
      </c>
      <c r="F1712" s="42" t="s">
        <v>130</v>
      </c>
      <c r="G1712" s="5" t="s">
        <v>325</v>
      </c>
      <c r="H1712"/>
      <c r="I1712"/>
      <c r="J1712" s="101"/>
      <c r="K1712"/>
      <c r="L1712"/>
    </row>
    <row r="1713" spans="1:12" x14ac:dyDescent="0.25">
      <c r="A1713" s="2">
        <v>43320</v>
      </c>
      <c r="B1713"/>
      <c r="C1713"/>
      <c r="D1713" s="143">
        <v>-99</v>
      </c>
      <c r="E1713" s="110">
        <f t="shared" si="29"/>
        <v>10498.80999999997</v>
      </c>
      <c r="F1713" s="42" t="s">
        <v>129</v>
      </c>
      <c r="G1713" s="5" t="s">
        <v>923</v>
      </c>
      <c r="H1713"/>
      <c r="I1713"/>
      <c r="J1713" s="101"/>
      <c r="K1713"/>
      <c r="L1713"/>
    </row>
    <row r="1714" spans="1:12" x14ac:dyDescent="0.25">
      <c r="A1714" s="2">
        <v>43332</v>
      </c>
      <c r="B1714"/>
      <c r="C1714"/>
      <c r="D1714" s="143">
        <v>-9</v>
      </c>
      <c r="E1714" s="110">
        <f t="shared" si="29"/>
        <v>10489.80999999997</v>
      </c>
      <c r="F1714" s="42" t="s">
        <v>129</v>
      </c>
      <c r="G1714" s="5" t="s">
        <v>815</v>
      </c>
      <c r="H1714"/>
      <c r="I1714"/>
      <c r="J1714" s="101"/>
      <c r="K1714"/>
      <c r="L1714"/>
    </row>
    <row r="1715" spans="1:12" x14ac:dyDescent="0.25">
      <c r="A1715" s="2">
        <v>43333</v>
      </c>
      <c r="B1715"/>
      <c r="C1715"/>
      <c r="D1715" s="144">
        <v>10</v>
      </c>
      <c r="E1715" s="110">
        <f t="shared" si="29"/>
        <v>10499.80999999997</v>
      </c>
      <c r="F1715" s="42" t="s">
        <v>130</v>
      </c>
      <c r="G1715" s="5" t="s">
        <v>455</v>
      </c>
      <c r="H1715"/>
      <c r="I1715"/>
      <c r="J1715" s="101"/>
      <c r="K1715"/>
      <c r="L1715"/>
    </row>
    <row r="1716" spans="1:12" x14ac:dyDescent="0.25">
      <c r="A1716" s="2">
        <v>43339</v>
      </c>
      <c r="B1716"/>
      <c r="C1716"/>
      <c r="D1716" s="144">
        <v>15</v>
      </c>
      <c r="E1716" s="110">
        <f t="shared" si="29"/>
        <v>10514.80999999997</v>
      </c>
      <c r="F1716" s="42" t="s">
        <v>130</v>
      </c>
      <c r="G1716" s="5" t="s">
        <v>362</v>
      </c>
      <c r="H1716"/>
      <c r="I1716"/>
      <c r="J1716" s="101"/>
      <c r="K1716"/>
      <c r="L1716"/>
    </row>
    <row r="1717" spans="1:12" x14ac:dyDescent="0.25">
      <c r="A1717" s="2">
        <v>43339</v>
      </c>
      <c r="B1717"/>
      <c r="C1717"/>
      <c r="D1717" s="144">
        <v>60</v>
      </c>
      <c r="E1717" s="110">
        <f t="shared" si="29"/>
        <v>10574.80999999997</v>
      </c>
      <c r="F1717" s="42" t="s">
        <v>130</v>
      </c>
      <c r="G1717" s="5" t="s">
        <v>523</v>
      </c>
      <c r="H1717"/>
      <c r="I1717"/>
      <c r="J1717" s="101"/>
      <c r="K1717"/>
      <c r="L1717"/>
    </row>
    <row r="1718" spans="1:12" x14ac:dyDescent="0.25">
      <c r="A1718" s="2">
        <v>43343</v>
      </c>
      <c r="B1718"/>
      <c r="C1718"/>
      <c r="D1718" s="144">
        <v>10</v>
      </c>
      <c r="E1718" s="110">
        <f t="shared" si="29"/>
        <v>10584.80999999997</v>
      </c>
      <c r="F1718" s="42" t="s">
        <v>130</v>
      </c>
      <c r="G1718" s="5" t="s">
        <v>315</v>
      </c>
      <c r="H1718"/>
      <c r="I1718"/>
      <c r="J1718" s="101"/>
      <c r="K1718"/>
      <c r="L1718"/>
    </row>
    <row r="1719" spans="1:12" x14ac:dyDescent="0.25">
      <c r="A1719" s="2">
        <v>43346</v>
      </c>
      <c r="B1719"/>
      <c r="C1719"/>
      <c r="D1719" s="144">
        <v>10</v>
      </c>
      <c r="E1719" s="110">
        <f t="shared" si="29"/>
        <v>10594.80999999997</v>
      </c>
      <c r="F1719" s="42" t="s">
        <v>130</v>
      </c>
      <c r="G1719" s="5" t="s">
        <v>661</v>
      </c>
      <c r="H1719"/>
      <c r="I1719"/>
      <c r="J1719" s="101"/>
      <c r="K1719"/>
      <c r="L1719"/>
    </row>
    <row r="1720" spans="1:12" x14ac:dyDescent="0.25">
      <c r="A1720" s="2">
        <v>43346</v>
      </c>
      <c r="B1720"/>
      <c r="C1720"/>
      <c r="D1720" s="144">
        <v>10</v>
      </c>
      <c r="E1720" s="110">
        <f t="shared" si="29"/>
        <v>10604.80999999997</v>
      </c>
      <c r="F1720" s="42" t="s">
        <v>130</v>
      </c>
      <c r="G1720" s="5" t="s">
        <v>325</v>
      </c>
      <c r="H1720"/>
      <c r="I1720"/>
      <c r="J1720" s="101"/>
      <c r="K1720"/>
      <c r="L1720"/>
    </row>
    <row r="1721" spans="1:12" x14ac:dyDescent="0.25">
      <c r="A1721" s="2">
        <v>43361</v>
      </c>
      <c r="B1721"/>
      <c r="C1721"/>
      <c r="D1721" s="143">
        <v>-9</v>
      </c>
      <c r="E1721" s="110">
        <f t="shared" si="29"/>
        <v>10595.80999999997</v>
      </c>
      <c r="F1721" s="42" t="s">
        <v>129</v>
      </c>
      <c r="G1721" s="5" t="s">
        <v>815</v>
      </c>
      <c r="H1721"/>
      <c r="I1721"/>
      <c r="J1721" s="101"/>
      <c r="K1721"/>
      <c r="L1721"/>
    </row>
    <row r="1722" spans="1:12" x14ac:dyDescent="0.25">
      <c r="A1722" s="2">
        <v>43364</v>
      </c>
      <c r="B1722"/>
      <c r="C1722"/>
      <c r="D1722" s="144">
        <v>10</v>
      </c>
      <c r="E1722" s="110">
        <f t="shared" si="29"/>
        <v>10605.80999999997</v>
      </c>
      <c r="F1722" s="42" t="s">
        <v>130</v>
      </c>
      <c r="G1722" s="5" t="s">
        <v>455</v>
      </c>
      <c r="H1722"/>
      <c r="I1722"/>
      <c r="J1722" s="101"/>
      <c r="K1722"/>
      <c r="L1722"/>
    </row>
    <row r="1723" spans="1:12" x14ac:dyDescent="0.25">
      <c r="A1723" s="2">
        <v>43374</v>
      </c>
      <c r="B1723"/>
      <c r="C1723"/>
      <c r="D1723" s="144">
        <v>10</v>
      </c>
      <c r="E1723" s="110">
        <f t="shared" si="29"/>
        <v>10615.80999999997</v>
      </c>
      <c r="F1723" s="42" t="s">
        <v>130</v>
      </c>
      <c r="G1723" s="5" t="s">
        <v>315</v>
      </c>
      <c r="H1723"/>
      <c r="I1723"/>
      <c r="J1723" s="101"/>
      <c r="K1723"/>
      <c r="L1723"/>
    </row>
    <row r="1724" spans="1:12" x14ac:dyDescent="0.25">
      <c r="A1724" s="2">
        <v>43374</v>
      </c>
      <c r="B1724"/>
      <c r="C1724"/>
      <c r="D1724" s="144">
        <v>10</v>
      </c>
      <c r="E1724" s="110">
        <f t="shared" si="29"/>
        <v>10625.80999999997</v>
      </c>
      <c r="F1724" s="42" t="s">
        <v>130</v>
      </c>
      <c r="G1724" s="5" t="s">
        <v>661</v>
      </c>
      <c r="H1724"/>
      <c r="I1724"/>
      <c r="J1724" s="101"/>
      <c r="K1724"/>
      <c r="L1724"/>
    </row>
    <row r="1725" spans="1:12" x14ac:dyDescent="0.25">
      <c r="A1725" s="2">
        <v>43374</v>
      </c>
      <c r="B1725"/>
      <c r="C1725"/>
      <c r="D1725" s="144">
        <v>10</v>
      </c>
      <c r="E1725" s="110">
        <f t="shared" si="29"/>
        <v>10635.80999999997</v>
      </c>
      <c r="F1725" s="42" t="s">
        <v>130</v>
      </c>
      <c r="G1725" s="5" t="s">
        <v>325</v>
      </c>
      <c r="H1725"/>
      <c r="I1725"/>
      <c r="J1725" s="101"/>
      <c r="K1725"/>
      <c r="L1725"/>
    </row>
    <row r="1726" spans="1:12" x14ac:dyDescent="0.25">
      <c r="A1726" s="2">
        <v>43374</v>
      </c>
      <c r="B1726"/>
      <c r="C1726"/>
      <c r="D1726" s="143">
        <v>-67.64</v>
      </c>
      <c r="E1726" s="110">
        <f t="shared" si="29"/>
        <v>10568.169999999971</v>
      </c>
      <c r="F1726" s="42" t="s">
        <v>129</v>
      </c>
      <c r="G1726" s="5" t="s">
        <v>924</v>
      </c>
      <c r="H1726"/>
      <c r="I1726"/>
      <c r="J1726" s="101"/>
      <c r="K1726"/>
      <c r="L1726"/>
    </row>
    <row r="1727" spans="1:12" x14ac:dyDescent="0.25">
      <c r="A1727" s="2">
        <v>43374</v>
      </c>
      <c r="B1727"/>
      <c r="C1727"/>
      <c r="D1727" s="143">
        <v>-26.45</v>
      </c>
      <c r="E1727" s="110">
        <f t="shared" si="29"/>
        <v>10541.71999999997</v>
      </c>
      <c r="F1727" s="42" t="s">
        <v>129</v>
      </c>
      <c r="G1727" s="5" t="s">
        <v>926</v>
      </c>
      <c r="H1727"/>
      <c r="I1727"/>
      <c r="J1727" s="101"/>
      <c r="K1727"/>
      <c r="L1727"/>
    </row>
    <row r="1728" spans="1:12" x14ac:dyDescent="0.25">
      <c r="A1728" s="2">
        <v>43375</v>
      </c>
      <c r="B1728"/>
      <c r="C1728"/>
      <c r="D1728" s="145">
        <v>150</v>
      </c>
      <c r="E1728" s="110">
        <f t="shared" si="29"/>
        <v>10691.71999999997</v>
      </c>
      <c r="F1728" s="42" t="s">
        <v>130</v>
      </c>
      <c r="G1728" s="5" t="s">
        <v>915</v>
      </c>
      <c r="H1728"/>
      <c r="I1728"/>
      <c r="J1728" s="101"/>
      <c r="K1728"/>
      <c r="L1728"/>
    </row>
    <row r="1729" spans="1:12" x14ac:dyDescent="0.25">
      <c r="A1729" s="2">
        <v>43376</v>
      </c>
      <c r="B1729"/>
      <c r="C1729"/>
      <c r="D1729" s="143">
        <v>-29.45</v>
      </c>
      <c r="E1729" s="110">
        <f t="shared" si="29"/>
        <v>10662.26999999997</v>
      </c>
      <c r="F1729" s="42" t="s">
        <v>129</v>
      </c>
      <c r="G1729" s="5" t="s">
        <v>926</v>
      </c>
      <c r="H1729"/>
      <c r="I1729"/>
      <c r="J1729"/>
      <c r="K1729"/>
      <c r="L1729"/>
    </row>
    <row r="1730" spans="1:12" x14ac:dyDescent="0.25">
      <c r="A1730" s="2">
        <v>43377</v>
      </c>
      <c r="B1730"/>
      <c r="C1730"/>
      <c r="D1730" s="145">
        <v>60</v>
      </c>
      <c r="E1730" s="110">
        <f t="shared" si="29"/>
        <v>10722.26999999997</v>
      </c>
      <c r="F1730" s="42" t="s">
        <v>130</v>
      </c>
      <c r="G1730" s="5" t="s">
        <v>865</v>
      </c>
      <c r="H1730"/>
      <c r="I1730"/>
      <c r="J1730"/>
      <c r="K1730"/>
      <c r="L1730"/>
    </row>
    <row r="1731" spans="1:12" x14ac:dyDescent="0.25">
      <c r="A1731" s="2">
        <v>43383</v>
      </c>
      <c r="B1731"/>
      <c r="C1731"/>
      <c r="D1731" s="144">
        <v>7.5</v>
      </c>
      <c r="E1731" s="110">
        <f t="shared" si="29"/>
        <v>10729.76999999997</v>
      </c>
      <c r="F1731" s="42" t="s">
        <v>129</v>
      </c>
      <c r="G1731" s="5" t="s">
        <v>927</v>
      </c>
      <c r="H1731"/>
      <c r="I1731"/>
      <c r="J1731"/>
      <c r="K1731"/>
      <c r="L1731"/>
    </row>
    <row r="1732" spans="1:12" x14ac:dyDescent="0.25">
      <c r="A1732" s="2">
        <v>43389</v>
      </c>
      <c r="B1732"/>
      <c r="C1732"/>
      <c r="D1732" s="143">
        <v>-15</v>
      </c>
      <c r="E1732" s="110">
        <f t="shared" si="29"/>
        <v>10714.76999999997</v>
      </c>
      <c r="F1732" s="42" t="s">
        <v>129</v>
      </c>
      <c r="G1732" s="5" t="s">
        <v>928</v>
      </c>
      <c r="H1732"/>
      <c r="I1732"/>
      <c r="J1732"/>
      <c r="K1732"/>
      <c r="L1732"/>
    </row>
    <row r="1733" spans="1:12" x14ac:dyDescent="0.25">
      <c r="A1733" s="2">
        <v>43390</v>
      </c>
      <c r="B1733"/>
      <c r="C1733"/>
      <c r="D1733" s="143">
        <v>-9</v>
      </c>
      <c r="E1733" s="110">
        <f t="shared" si="29"/>
        <v>10705.76999999997</v>
      </c>
      <c r="F1733" s="42" t="s">
        <v>129</v>
      </c>
      <c r="G1733" s="5" t="s">
        <v>815</v>
      </c>
      <c r="H1733"/>
      <c r="I1733"/>
      <c r="J1733"/>
      <c r="K1733"/>
      <c r="L1733"/>
    </row>
    <row r="1734" spans="1:12" x14ac:dyDescent="0.25">
      <c r="A1734" s="2">
        <v>43395</v>
      </c>
      <c r="B1734"/>
      <c r="C1734"/>
      <c r="D1734" s="144">
        <v>10</v>
      </c>
      <c r="E1734" s="110">
        <f t="shared" si="29"/>
        <v>10715.76999999997</v>
      </c>
      <c r="F1734" s="42" t="s">
        <v>130</v>
      </c>
      <c r="G1734" s="5" t="s">
        <v>455</v>
      </c>
      <c r="H1734"/>
      <c r="I1734"/>
      <c r="J1734"/>
      <c r="K1734"/>
      <c r="L1734"/>
    </row>
    <row r="1735" spans="1:12" x14ac:dyDescent="0.25">
      <c r="A1735" s="2">
        <v>43396</v>
      </c>
      <c r="B1735"/>
      <c r="C1735"/>
      <c r="D1735" s="144">
        <v>1000</v>
      </c>
      <c r="E1735" s="110">
        <f t="shared" ref="E1735:E1757" si="30">E1734+D1735</f>
        <v>11715.76999999997</v>
      </c>
      <c r="F1735" s="42" t="s">
        <v>130</v>
      </c>
      <c r="G1735" s="5" t="s">
        <v>931</v>
      </c>
      <c r="H1735"/>
      <c r="I1735"/>
      <c r="J1735"/>
      <c r="K1735"/>
      <c r="L1735"/>
    </row>
    <row r="1736" spans="1:12" x14ac:dyDescent="0.25">
      <c r="A1736" s="2">
        <v>43397</v>
      </c>
      <c r="B1736"/>
      <c r="C1736"/>
      <c r="D1736" s="144">
        <v>15</v>
      </c>
      <c r="E1736" s="110">
        <f t="shared" si="30"/>
        <v>11730.76999999997</v>
      </c>
      <c r="F1736" s="42" t="s">
        <v>130</v>
      </c>
      <c r="G1736" s="5" t="s">
        <v>362</v>
      </c>
      <c r="H1736"/>
      <c r="I1736"/>
      <c r="J1736"/>
      <c r="K1736"/>
      <c r="L1736"/>
    </row>
    <row r="1737" spans="1:12" x14ac:dyDescent="0.25">
      <c r="A1737" s="2">
        <v>43397</v>
      </c>
      <c r="B1737"/>
      <c r="C1737"/>
      <c r="D1737" s="143">
        <v>-58.79</v>
      </c>
      <c r="E1737" s="110">
        <f t="shared" si="30"/>
        <v>11671.979999999969</v>
      </c>
      <c r="F1737" s="42" t="s">
        <v>129</v>
      </c>
      <c r="G1737" s="5" t="s">
        <v>929</v>
      </c>
      <c r="H1737"/>
      <c r="I1737"/>
      <c r="J1737"/>
      <c r="K1737"/>
      <c r="L1737"/>
    </row>
    <row r="1738" spans="1:12" x14ac:dyDescent="0.25">
      <c r="A1738" s="2">
        <v>43403</v>
      </c>
      <c r="B1738"/>
      <c r="C1738"/>
      <c r="D1738" s="144">
        <v>365</v>
      </c>
      <c r="E1738" s="110">
        <f t="shared" si="30"/>
        <v>12036.979999999969</v>
      </c>
      <c r="F1738" s="42" t="s">
        <v>130</v>
      </c>
      <c r="G1738" s="5" t="s">
        <v>501</v>
      </c>
      <c r="H1738"/>
      <c r="I1738"/>
      <c r="J1738"/>
      <c r="K1738"/>
      <c r="L1738"/>
    </row>
    <row r="1739" spans="1:12" x14ac:dyDescent="0.25">
      <c r="A1739" s="2">
        <v>43404</v>
      </c>
      <c r="B1739"/>
      <c r="C1739"/>
      <c r="D1739" s="144">
        <v>10</v>
      </c>
      <c r="E1739" s="110">
        <f t="shared" si="30"/>
        <v>12046.979999999969</v>
      </c>
      <c r="F1739" s="42" t="s">
        <v>130</v>
      </c>
      <c r="G1739" s="5" t="s">
        <v>315</v>
      </c>
      <c r="H1739"/>
      <c r="I1739"/>
      <c r="J1739"/>
      <c r="K1739"/>
      <c r="L1739"/>
    </row>
    <row r="1740" spans="1:12" x14ac:dyDescent="0.25">
      <c r="A1740" s="2">
        <v>43405</v>
      </c>
      <c r="B1740"/>
      <c r="C1740"/>
      <c r="D1740" s="144">
        <v>10</v>
      </c>
      <c r="E1740" s="110">
        <f t="shared" si="30"/>
        <v>12056.979999999969</v>
      </c>
      <c r="F1740" s="42" t="s">
        <v>130</v>
      </c>
      <c r="G1740" s="5" t="s">
        <v>661</v>
      </c>
      <c r="H1740"/>
      <c r="I1740"/>
      <c r="J1740"/>
      <c r="K1740"/>
      <c r="L1740"/>
    </row>
    <row r="1741" spans="1:12" x14ac:dyDescent="0.25">
      <c r="A1741" s="2">
        <v>43405</v>
      </c>
      <c r="B1741"/>
      <c r="C1741"/>
      <c r="D1741" s="144">
        <v>10</v>
      </c>
      <c r="E1741" s="110">
        <f t="shared" si="30"/>
        <v>12066.979999999969</v>
      </c>
      <c r="F1741" s="42" t="s">
        <v>130</v>
      </c>
      <c r="G1741" s="5" t="s">
        <v>325</v>
      </c>
      <c r="H1741"/>
      <c r="I1741"/>
      <c r="J1741"/>
      <c r="K1741"/>
      <c r="L1741"/>
    </row>
    <row r="1742" spans="1:12" x14ac:dyDescent="0.25">
      <c r="A1742" s="2">
        <v>43410</v>
      </c>
      <c r="B1742"/>
      <c r="C1742"/>
      <c r="D1742" s="143">
        <v>-54.45</v>
      </c>
      <c r="E1742" s="110">
        <f t="shared" si="30"/>
        <v>12012.529999999968</v>
      </c>
      <c r="F1742" s="42" t="s">
        <v>129</v>
      </c>
      <c r="G1742" s="5" t="s">
        <v>924</v>
      </c>
      <c r="H1742"/>
      <c r="I1742"/>
      <c r="J1742"/>
      <c r="K1742"/>
      <c r="L1742"/>
    </row>
    <row r="1743" spans="1:12" x14ac:dyDescent="0.25">
      <c r="A1743" s="2">
        <v>43423</v>
      </c>
      <c r="B1743"/>
      <c r="C1743"/>
      <c r="D1743" s="143">
        <v>-9</v>
      </c>
      <c r="E1743" s="110">
        <f t="shared" si="30"/>
        <v>12003.529999999968</v>
      </c>
      <c r="F1743" s="42" t="s">
        <v>129</v>
      </c>
      <c r="G1743" s="5" t="s">
        <v>815</v>
      </c>
      <c r="H1743"/>
      <c r="I1743"/>
      <c r="J1743"/>
      <c r="K1743"/>
      <c r="L1743"/>
    </row>
    <row r="1744" spans="1:12" x14ac:dyDescent="0.25">
      <c r="A1744" s="2">
        <v>43424</v>
      </c>
      <c r="B1744"/>
      <c r="C1744"/>
      <c r="D1744" s="143">
        <v>-19.95</v>
      </c>
      <c r="E1744" s="110">
        <f t="shared" si="30"/>
        <v>11983.579999999967</v>
      </c>
      <c r="F1744" s="42" t="s">
        <v>129</v>
      </c>
      <c r="G1744" s="5" t="s">
        <v>927</v>
      </c>
      <c r="H1744"/>
      <c r="I1744"/>
      <c r="J1744"/>
      <c r="K1744"/>
      <c r="L1744"/>
    </row>
    <row r="1745" spans="1:12" x14ac:dyDescent="0.25">
      <c r="A1745" s="2">
        <v>43425</v>
      </c>
      <c r="B1745"/>
      <c r="C1745"/>
      <c r="D1745" s="145">
        <v>10</v>
      </c>
      <c r="E1745" s="110">
        <f t="shared" si="30"/>
        <v>11993.579999999967</v>
      </c>
      <c r="F1745" s="42" t="s">
        <v>130</v>
      </c>
      <c r="G1745" s="5" t="s">
        <v>455</v>
      </c>
      <c r="H1745"/>
      <c r="I1745"/>
      <c r="J1745"/>
      <c r="K1745"/>
      <c r="L1745"/>
    </row>
    <row r="1746" spans="1:12" x14ac:dyDescent="0.25">
      <c r="A1746" s="2">
        <v>43427</v>
      </c>
      <c r="B1746"/>
      <c r="C1746"/>
      <c r="D1746" s="145">
        <v>15</v>
      </c>
      <c r="E1746" s="110">
        <f t="shared" si="30"/>
        <v>12008.579999999967</v>
      </c>
      <c r="F1746" s="42" t="s">
        <v>130</v>
      </c>
      <c r="G1746" s="5" t="s">
        <v>362</v>
      </c>
      <c r="H1746"/>
      <c r="I1746"/>
      <c r="J1746"/>
      <c r="K1746"/>
      <c r="L1746"/>
    </row>
    <row r="1747" spans="1:12" x14ac:dyDescent="0.25">
      <c r="A1747" s="2">
        <v>43430</v>
      </c>
      <c r="B1747"/>
      <c r="C1747"/>
      <c r="D1747" s="144">
        <v>300</v>
      </c>
      <c r="E1747" s="110">
        <f t="shared" si="30"/>
        <v>12308.579999999967</v>
      </c>
      <c r="F1747" s="42" t="s">
        <v>130</v>
      </c>
      <c r="G1747" s="5" t="s">
        <v>978</v>
      </c>
      <c r="H1747"/>
      <c r="I1747"/>
      <c r="J1747"/>
      <c r="K1747"/>
      <c r="L1747"/>
    </row>
    <row r="1748" spans="1:12" x14ac:dyDescent="0.25">
      <c r="A1748" s="2">
        <v>43434</v>
      </c>
      <c r="B1748"/>
      <c r="C1748"/>
      <c r="D1748" s="144">
        <v>10</v>
      </c>
      <c r="E1748" s="110">
        <f t="shared" si="30"/>
        <v>12318.579999999967</v>
      </c>
      <c r="F1748" s="42" t="s">
        <v>130</v>
      </c>
      <c r="G1748" s="5" t="s">
        <v>315</v>
      </c>
      <c r="H1748"/>
      <c r="I1748"/>
      <c r="J1748"/>
      <c r="K1748"/>
      <c r="L1748"/>
    </row>
    <row r="1749" spans="1:12" x14ac:dyDescent="0.25">
      <c r="A1749" s="2">
        <v>43434</v>
      </c>
      <c r="B1749"/>
      <c r="C1749"/>
      <c r="D1749" s="144">
        <v>300</v>
      </c>
      <c r="E1749" s="110">
        <f t="shared" si="30"/>
        <v>12618.579999999967</v>
      </c>
      <c r="F1749" s="42" t="s">
        <v>130</v>
      </c>
      <c r="G1749" s="5" t="s">
        <v>455</v>
      </c>
      <c r="H1749"/>
      <c r="I1749"/>
      <c r="J1749"/>
      <c r="K1749"/>
      <c r="L1749"/>
    </row>
    <row r="1750" spans="1:12" x14ac:dyDescent="0.25">
      <c r="A1750" s="2">
        <v>43434</v>
      </c>
      <c r="B1750"/>
      <c r="C1750"/>
      <c r="D1750" s="144">
        <v>160</v>
      </c>
      <c r="E1750" s="110">
        <f t="shared" si="30"/>
        <v>12778.579999999967</v>
      </c>
      <c r="F1750" s="42" t="s">
        <v>130</v>
      </c>
      <c r="G1750" s="5" t="s">
        <v>455</v>
      </c>
      <c r="H1750"/>
      <c r="I1750"/>
      <c r="J1750"/>
      <c r="K1750"/>
      <c r="L1750"/>
    </row>
    <row r="1751" spans="1:12" x14ac:dyDescent="0.25">
      <c r="A1751" s="2">
        <v>43437</v>
      </c>
      <c r="B1751"/>
      <c r="C1751"/>
      <c r="D1751" s="144">
        <v>10</v>
      </c>
      <c r="E1751" s="110">
        <f t="shared" si="30"/>
        <v>12788.579999999967</v>
      </c>
      <c r="F1751" s="42" t="s">
        <v>130</v>
      </c>
      <c r="G1751" s="5" t="s">
        <v>661</v>
      </c>
      <c r="H1751"/>
      <c r="I1751"/>
      <c r="J1751"/>
      <c r="K1751"/>
      <c r="L1751"/>
    </row>
    <row r="1752" spans="1:12" x14ac:dyDescent="0.25">
      <c r="A1752" s="2">
        <v>43437</v>
      </c>
      <c r="B1752"/>
      <c r="C1752"/>
      <c r="D1752" s="144">
        <v>10</v>
      </c>
      <c r="E1752" s="110">
        <f t="shared" si="30"/>
        <v>12798.579999999967</v>
      </c>
      <c r="F1752" s="42" t="s">
        <v>130</v>
      </c>
      <c r="G1752" s="5" t="s">
        <v>325</v>
      </c>
      <c r="H1752"/>
      <c r="I1752"/>
      <c r="J1752"/>
      <c r="K1752"/>
      <c r="L1752"/>
    </row>
    <row r="1753" spans="1:12" x14ac:dyDescent="0.25">
      <c r="A1753" s="2">
        <v>43440</v>
      </c>
      <c r="B1753"/>
      <c r="C1753"/>
      <c r="D1753" s="143">
        <v>-5.45</v>
      </c>
      <c r="E1753" s="110">
        <f t="shared" si="30"/>
        <v>12793.129999999966</v>
      </c>
      <c r="F1753" s="42" t="s">
        <v>130</v>
      </c>
      <c r="G1753" s="5" t="s">
        <v>933</v>
      </c>
      <c r="H1753"/>
      <c r="I1753"/>
      <c r="J1753"/>
      <c r="K1753"/>
      <c r="L1753"/>
    </row>
    <row r="1754" spans="1:12" x14ac:dyDescent="0.25">
      <c r="A1754" s="2">
        <v>43442</v>
      </c>
      <c r="B1754"/>
      <c r="C1754"/>
      <c r="D1754" s="145">
        <v>100</v>
      </c>
      <c r="E1754" s="110">
        <f t="shared" si="30"/>
        <v>12893.129999999966</v>
      </c>
      <c r="F1754" s="42" t="s">
        <v>130</v>
      </c>
      <c r="G1754" s="5" t="s">
        <v>934</v>
      </c>
      <c r="J1754"/>
      <c r="K1754"/>
      <c r="L1754"/>
    </row>
    <row r="1755" spans="1:12" x14ac:dyDescent="0.25">
      <c r="A1755" s="2">
        <v>43446</v>
      </c>
      <c r="B1755"/>
      <c r="C1755"/>
      <c r="D1755" s="145">
        <v>100</v>
      </c>
      <c r="E1755" s="110">
        <f t="shared" si="30"/>
        <v>12993.129999999966</v>
      </c>
      <c r="F1755" s="42" t="s">
        <v>130</v>
      </c>
      <c r="G1755" s="5" t="s">
        <v>612</v>
      </c>
      <c r="J1755"/>
      <c r="K1755"/>
      <c r="L1755"/>
    </row>
    <row r="1756" spans="1:12" x14ac:dyDescent="0.25">
      <c r="A1756" s="2">
        <v>43447</v>
      </c>
      <c r="B1756"/>
      <c r="C1756"/>
      <c r="D1756" s="145">
        <v>500</v>
      </c>
      <c r="E1756" s="110">
        <f t="shared" si="30"/>
        <v>13493.129999999966</v>
      </c>
      <c r="F1756" s="42" t="s">
        <v>130</v>
      </c>
      <c r="G1756" s="5" t="s">
        <v>244</v>
      </c>
      <c r="J1756"/>
      <c r="K1756"/>
      <c r="L1756"/>
    </row>
    <row r="1757" spans="1:12" x14ac:dyDescent="0.25">
      <c r="A1757" s="2">
        <v>43452</v>
      </c>
      <c r="B1757"/>
      <c r="C1757"/>
      <c r="D1757" s="143">
        <v>-9</v>
      </c>
      <c r="E1757" s="110">
        <f t="shared" si="30"/>
        <v>13484.129999999966</v>
      </c>
      <c r="F1757" s="42" t="s">
        <v>129</v>
      </c>
      <c r="G1757" s="5" t="s">
        <v>815</v>
      </c>
      <c r="J1757"/>
      <c r="K1757"/>
      <c r="L1757"/>
    </row>
    <row r="1758" spans="1:12" x14ac:dyDescent="0.25">
      <c r="A1758" s="2">
        <v>43455</v>
      </c>
      <c r="B1758"/>
      <c r="C1758"/>
      <c r="D1758" s="145">
        <v>50</v>
      </c>
      <c r="E1758" s="110">
        <f t="shared" ref="E1758:E1821" si="31">E1757+D1758</f>
        <v>13534.129999999966</v>
      </c>
      <c r="F1758" s="42" t="s">
        <v>130</v>
      </c>
      <c r="G1758" s="5" t="s">
        <v>936</v>
      </c>
      <c r="J1758"/>
      <c r="K1758"/>
      <c r="L1758"/>
    </row>
    <row r="1759" spans="1:12" x14ac:dyDescent="0.25">
      <c r="A1759" s="2">
        <v>43455</v>
      </c>
      <c r="B1759"/>
      <c r="C1759"/>
      <c r="D1759" s="145">
        <v>50</v>
      </c>
      <c r="E1759" s="110">
        <f t="shared" si="31"/>
        <v>13584.129999999966</v>
      </c>
      <c r="F1759" s="42" t="s">
        <v>130</v>
      </c>
      <c r="G1759" s="5" t="s">
        <v>828</v>
      </c>
      <c r="J1759"/>
      <c r="K1759"/>
      <c r="L1759"/>
    </row>
    <row r="1760" spans="1:12" x14ac:dyDescent="0.25">
      <c r="A1760" s="2">
        <v>43455</v>
      </c>
      <c r="B1760"/>
      <c r="C1760"/>
      <c r="D1760" s="145">
        <v>10</v>
      </c>
      <c r="E1760" s="110">
        <f t="shared" si="31"/>
        <v>13594.129999999966</v>
      </c>
      <c r="F1760" s="42" t="s">
        <v>130</v>
      </c>
      <c r="G1760" s="5" t="s">
        <v>455</v>
      </c>
      <c r="J1760"/>
      <c r="K1760"/>
      <c r="L1760"/>
    </row>
    <row r="1761" spans="1:12" x14ac:dyDescent="0.25">
      <c r="A1761" s="2">
        <v>43458</v>
      </c>
      <c r="B1761"/>
      <c r="C1761"/>
      <c r="D1761" s="145">
        <v>150</v>
      </c>
      <c r="E1761" s="110">
        <f t="shared" si="31"/>
        <v>13744.129999999966</v>
      </c>
      <c r="F1761" s="42" t="s">
        <v>130</v>
      </c>
      <c r="G1761" s="5" t="s">
        <v>935</v>
      </c>
      <c r="J1761"/>
      <c r="K1761"/>
      <c r="L1761"/>
    </row>
    <row r="1762" spans="1:12" x14ac:dyDescent="0.25">
      <c r="A1762" s="2">
        <v>43461</v>
      </c>
      <c r="B1762"/>
      <c r="C1762"/>
      <c r="D1762" s="145">
        <v>15</v>
      </c>
      <c r="E1762" s="110">
        <f t="shared" si="31"/>
        <v>13759.129999999966</v>
      </c>
      <c r="F1762" s="42" t="s">
        <v>130</v>
      </c>
      <c r="G1762" s="5" t="s">
        <v>362</v>
      </c>
      <c r="J1762"/>
      <c r="K1762"/>
      <c r="L1762"/>
    </row>
    <row r="1763" spans="1:12" x14ac:dyDescent="0.25">
      <c r="A1763" s="2">
        <v>43462</v>
      </c>
      <c r="B1763"/>
      <c r="C1763"/>
      <c r="D1763" s="145">
        <v>1000</v>
      </c>
      <c r="E1763" s="110">
        <f t="shared" si="31"/>
        <v>14759.129999999966</v>
      </c>
      <c r="F1763" s="42" t="s">
        <v>130</v>
      </c>
      <c r="G1763" s="5" t="s">
        <v>937</v>
      </c>
      <c r="J1763"/>
      <c r="K1763"/>
      <c r="L1763"/>
    </row>
    <row r="1764" spans="1:12" x14ac:dyDescent="0.25">
      <c r="A1764" s="2">
        <v>43465</v>
      </c>
      <c r="B1764"/>
      <c r="C1764"/>
      <c r="D1764" s="145">
        <v>10</v>
      </c>
      <c r="E1764" s="110">
        <f t="shared" si="31"/>
        <v>14769.129999999966</v>
      </c>
      <c r="F1764" s="42" t="s">
        <v>130</v>
      </c>
      <c r="G1764" s="5" t="s">
        <v>315</v>
      </c>
      <c r="J1764"/>
      <c r="K1764"/>
      <c r="L1764"/>
    </row>
    <row r="1765" spans="1:12" x14ac:dyDescent="0.25">
      <c r="A1765" s="2"/>
      <c r="B1765"/>
      <c r="C1765"/>
      <c r="D1765" s="145"/>
      <c r="E1765" s="110"/>
      <c r="F1765" s="42"/>
      <c r="G1765" s="5"/>
      <c r="J1765"/>
      <c r="K1765"/>
      <c r="L1765"/>
    </row>
    <row r="1766" spans="1:12" x14ac:dyDescent="0.25">
      <c r="A1766" s="2">
        <v>43467</v>
      </c>
      <c r="B1766"/>
      <c r="C1766"/>
      <c r="D1766" s="145">
        <v>10</v>
      </c>
      <c r="E1766" s="110">
        <f>E1764+D1766</f>
        <v>14779.129999999966</v>
      </c>
      <c r="F1766" s="42" t="s">
        <v>130</v>
      </c>
      <c r="G1766" s="5" t="s">
        <v>661</v>
      </c>
      <c r="J1766"/>
      <c r="K1766"/>
      <c r="L1766"/>
    </row>
    <row r="1767" spans="1:12" x14ac:dyDescent="0.25">
      <c r="A1767" s="2">
        <v>43467</v>
      </c>
      <c r="B1767"/>
      <c r="C1767"/>
      <c r="D1767" s="145">
        <v>10</v>
      </c>
      <c r="E1767" s="110">
        <f t="shared" si="31"/>
        <v>14789.129999999966</v>
      </c>
      <c r="F1767" s="42" t="s">
        <v>130</v>
      </c>
      <c r="G1767" s="5" t="s">
        <v>325</v>
      </c>
      <c r="J1767"/>
      <c r="K1767"/>
      <c r="L1767"/>
    </row>
    <row r="1768" spans="1:12" x14ac:dyDescent="0.25">
      <c r="A1768" s="2">
        <v>43467</v>
      </c>
      <c r="B1768"/>
      <c r="C1768"/>
      <c r="D1768" s="145">
        <v>125</v>
      </c>
      <c r="E1768" s="110">
        <f t="shared" si="31"/>
        <v>14914.129999999966</v>
      </c>
      <c r="F1768" s="42" t="s">
        <v>130</v>
      </c>
      <c r="G1768" s="5" t="s">
        <v>938</v>
      </c>
      <c r="J1768"/>
      <c r="K1768"/>
      <c r="L1768"/>
    </row>
    <row r="1769" spans="1:12" x14ac:dyDescent="0.25">
      <c r="A1769" s="2">
        <v>43479</v>
      </c>
      <c r="B1769"/>
      <c r="C1769"/>
      <c r="D1769" s="145">
        <v>25</v>
      </c>
      <c r="E1769" s="110">
        <f t="shared" si="31"/>
        <v>14939.129999999966</v>
      </c>
      <c r="F1769" s="42" t="s">
        <v>130</v>
      </c>
      <c r="G1769" s="5" t="s">
        <v>939</v>
      </c>
      <c r="J1769"/>
      <c r="K1769"/>
      <c r="L1769"/>
    </row>
    <row r="1770" spans="1:12" x14ac:dyDescent="0.25">
      <c r="A1770" s="2">
        <v>43481</v>
      </c>
      <c r="B1770"/>
      <c r="C1770"/>
      <c r="D1770" s="145">
        <v>100</v>
      </c>
      <c r="E1770" s="110">
        <f t="shared" si="31"/>
        <v>15039.129999999966</v>
      </c>
      <c r="F1770" s="42" t="s">
        <v>130</v>
      </c>
      <c r="G1770" s="5" t="s">
        <v>940</v>
      </c>
      <c r="J1770"/>
      <c r="K1770"/>
      <c r="L1770"/>
    </row>
    <row r="1771" spans="1:12" x14ac:dyDescent="0.25">
      <c r="A1771" s="2">
        <v>43483</v>
      </c>
      <c r="B1771"/>
      <c r="C1771"/>
      <c r="D1771" s="143">
        <v>-8742.7900000000009</v>
      </c>
      <c r="E1771" s="110">
        <f t="shared" si="31"/>
        <v>6296.3399999999656</v>
      </c>
      <c r="F1771" s="42" t="s">
        <v>134</v>
      </c>
      <c r="G1771" s="5" t="s">
        <v>717</v>
      </c>
      <c r="J1771"/>
      <c r="K1771"/>
      <c r="L1771"/>
    </row>
    <row r="1772" spans="1:12" x14ac:dyDescent="0.25">
      <c r="A1772" s="2">
        <v>43483</v>
      </c>
      <c r="B1772"/>
      <c r="C1772"/>
      <c r="D1772" s="143">
        <v>-19</v>
      </c>
      <c r="E1772" s="110">
        <f t="shared" si="31"/>
        <v>6277.3399999999656</v>
      </c>
      <c r="F1772" s="42" t="s">
        <v>129</v>
      </c>
      <c r="G1772" s="5" t="s">
        <v>18</v>
      </c>
      <c r="J1772"/>
      <c r="K1772"/>
      <c r="L1772"/>
    </row>
    <row r="1773" spans="1:12" x14ac:dyDescent="0.25">
      <c r="A1773" s="2">
        <v>43486</v>
      </c>
      <c r="B1773"/>
      <c r="C1773"/>
      <c r="D1773" s="144">
        <v>10</v>
      </c>
      <c r="E1773" s="110">
        <f t="shared" si="31"/>
        <v>6287.3399999999656</v>
      </c>
      <c r="F1773" s="42" t="s">
        <v>130</v>
      </c>
      <c r="G1773" s="5" t="s">
        <v>455</v>
      </c>
      <c r="J1773"/>
      <c r="K1773"/>
      <c r="L1773"/>
    </row>
    <row r="1774" spans="1:12" x14ac:dyDescent="0.25">
      <c r="A1774" s="2">
        <v>43486</v>
      </c>
      <c r="B1774"/>
      <c r="C1774"/>
      <c r="D1774" s="143">
        <v>-9</v>
      </c>
      <c r="E1774" s="110">
        <f t="shared" si="31"/>
        <v>6278.3399999999656</v>
      </c>
      <c r="F1774" s="42" t="s">
        <v>129</v>
      </c>
      <c r="G1774" s="5" t="s">
        <v>815</v>
      </c>
      <c r="J1774"/>
      <c r="K1774"/>
      <c r="L1774"/>
    </row>
    <row r="1775" spans="1:12" x14ac:dyDescent="0.25">
      <c r="A1775" s="2">
        <v>43488</v>
      </c>
      <c r="B1775"/>
      <c r="C1775"/>
      <c r="D1775" s="143">
        <v>-59.82</v>
      </c>
      <c r="E1775" s="110">
        <f t="shared" si="31"/>
        <v>6218.5199999999659</v>
      </c>
      <c r="F1775" s="42" t="s">
        <v>129</v>
      </c>
      <c r="G1775" s="5" t="s">
        <v>941</v>
      </c>
      <c r="J1775"/>
      <c r="K1775"/>
      <c r="L1775"/>
    </row>
    <row r="1776" spans="1:12" x14ac:dyDescent="0.25">
      <c r="A1776" s="2">
        <v>43496</v>
      </c>
      <c r="B1776"/>
      <c r="C1776"/>
      <c r="D1776" s="145">
        <v>10</v>
      </c>
      <c r="E1776" s="110">
        <f t="shared" si="31"/>
        <v>6228.5199999999659</v>
      </c>
      <c r="F1776" s="42" t="s">
        <v>130</v>
      </c>
      <c r="G1776" s="5" t="s">
        <v>315</v>
      </c>
      <c r="J1776"/>
      <c r="K1776"/>
      <c r="L1776"/>
    </row>
    <row r="1777" spans="1:12" x14ac:dyDescent="0.25">
      <c r="A1777" s="2">
        <v>43497</v>
      </c>
      <c r="B1777"/>
      <c r="C1777"/>
      <c r="D1777" s="145">
        <v>10</v>
      </c>
      <c r="E1777" s="110">
        <f t="shared" si="31"/>
        <v>6238.5199999999659</v>
      </c>
      <c r="F1777" s="42" t="s">
        <v>130</v>
      </c>
      <c r="G1777" s="5" t="s">
        <v>661</v>
      </c>
      <c r="J1777"/>
      <c r="K1777"/>
      <c r="L1777"/>
    </row>
    <row r="1778" spans="1:12" x14ac:dyDescent="0.25">
      <c r="A1778" s="2">
        <v>43497</v>
      </c>
      <c r="B1778"/>
      <c r="C1778"/>
      <c r="D1778" s="145">
        <v>15</v>
      </c>
      <c r="E1778" s="110">
        <f t="shared" si="31"/>
        <v>6253.5199999999659</v>
      </c>
      <c r="F1778" s="42" t="s">
        <v>130</v>
      </c>
      <c r="G1778" s="5" t="s">
        <v>362</v>
      </c>
      <c r="J1778"/>
      <c r="K1778"/>
      <c r="L1778"/>
    </row>
    <row r="1779" spans="1:12" x14ac:dyDescent="0.25">
      <c r="A1779" s="2">
        <v>43497</v>
      </c>
      <c r="B1779"/>
      <c r="C1779"/>
      <c r="D1779" s="145">
        <v>10</v>
      </c>
      <c r="E1779" s="110">
        <f t="shared" si="31"/>
        <v>6263.5199999999659</v>
      </c>
      <c r="F1779" s="42" t="s">
        <v>130</v>
      </c>
      <c r="G1779" s="5" t="s">
        <v>325</v>
      </c>
      <c r="J1779"/>
      <c r="K1779"/>
      <c r="L1779"/>
    </row>
    <row r="1780" spans="1:12" x14ac:dyDescent="0.25">
      <c r="A1780" s="2">
        <v>43515</v>
      </c>
      <c r="B1780"/>
      <c r="C1780"/>
      <c r="D1780" s="143">
        <v>-9</v>
      </c>
      <c r="E1780" s="110">
        <f t="shared" si="31"/>
        <v>6254.5199999999659</v>
      </c>
      <c r="F1780" s="42" t="s">
        <v>129</v>
      </c>
      <c r="G1780" s="5" t="s">
        <v>815</v>
      </c>
      <c r="J1780"/>
      <c r="K1780"/>
      <c r="L1780"/>
    </row>
    <row r="1781" spans="1:12" x14ac:dyDescent="0.25">
      <c r="A1781" s="2">
        <v>43516</v>
      </c>
      <c r="B1781"/>
      <c r="C1781"/>
      <c r="D1781" s="143">
        <v>-64.959999999999994</v>
      </c>
      <c r="E1781" s="110">
        <f t="shared" si="31"/>
        <v>6189.5599999999658</v>
      </c>
      <c r="F1781" s="42" t="s">
        <v>134</v>
      </c>
      <c r="G1781" s="5" t="s">
        <v>942</v>
      </c>
      <c r="J1781"/>
      <c r="K1781"/>
      <c r="L1781"/>
    </row>
    <row r="1782" spans="1:12" x14ac:dyDescent="0.25">
      <c r="A1782" s="2">
        <v>43517</v>
      </c>
      <c r="B1782"/>
      <c r="C1782"/>
      <c r="D1782" s="145">
        <v>10</v>
      </c>
      <c r="E1782" s="110">
        <f t="shared" si="31"/>
        <v>6199.5599999999658</v>
      </c>
      <c r="F1782" s="42" t="s">
        <v>130</v>
      </c>
      <c r="G1782" s="5" t="s">
        <v>455</v>
      </c>
      <c r="J1782"/>
      <c r="K1782"/>
      <c r="L1782"/>
    </row>
    <row r="1783" spans="1:12" x14ac:dyDescent="0.25">
      <c r="A1783" s="2">
        <v>43518</v>
      </c>
      <c r="B1783"/>
      <c r="C1783"/>
      <c r="D1783" s="143">
        <v>-9.99</v>
      </c>
      <c r="E1783" s="110">
        <f t="shared" si="31"/>
        <v>6189.5699999999661</v>
      </c>
      <c r="F1783" s="42" t="s">
        <v>129</v>
      </c>
      <c r="G1783" s="5" t="s">
        <v>943</v>
      </c>
      <c r="J1783"/>
      <c r="K1783"/>
      <c r="L1783"/>
    </row>
    <row r="1784" spans="1:12" x14ac:dyDescent="0.25">
      <c r="A1784" s="2">
        <v>43521</v>
      </c>
      <c r="B1784"/>
      <c r="C1784"/>
      <c r="D1784" s="145">
        <v>15</v>
      </c>
      <c r="E1784" s="110">
        <f t="shared" si="31"/>
        <v>6204.5699999999661</v>
      </c>
      <c r="F1784" s="42" t="s">
        <v>130</v>
      </c>
      <c r="G1784" s="5" t="s">
        <v>362</v>
      </c>
      <c r="J1784"/>
      <c r="K1784"/>
      <c r="L1784"/>
    </row>
    <row r="1785" spans="1:12" x14ac:dyDescent="0.25">
      <c r="A1785" s="2">
        <v>43524</v>
      </c>
      <c r="B1785"/>
      <c r="C1785"/>
      <c r="D1785" s="145">
        <v>10</v>
      </c>
      <c r="E1785" s="110">
        <f t="shared" si="31"/>
        <v>6214.5699999999661</v>
      </c>
      <c r="F1785" s="42" t="s">
        <v>130</v>
      </c>
      <c r="G1785" s="5" t="s">
        <v>315</v>
      </c>
      <c r="J1785"/>
      <c r="K1785"/>
      <c r="L1785"/>
    </row>
    <row r="1786" spans="1:12" x14ac:dyDescent="0.25">
      <c r="A1786" s="2">
        <v>43525</v>
      </c>
      <c r="B1786"/>
      <c r="C1786"/>
      <c r="D1786" s="145">
        <v>10</v>
      </c>
      <c r="E1786" s="110">
        <f t="shared" si="31"/>
        <v>6224.5699999999661</v>
      </c>
      <c r="F1786" s="42" t="s">
        <v>130</v>
      </c>
      <c r="G1786" s="5" t="s">
        <v>661</v>
      </c>
      <c r="J1786"/>
      <c r="K1786"/>
      <c r="L1786"/>
    </row>
    <row r="1787" spans="1:12" x14ac:dyDescent="0.25">
      <c r="A1787" s="2">
        <v>43525</v>
      </c>
      <c r="B1787"/>
      <c r="C1787"/>
      <c r="D1787" s="145">
        <v>10</v>
      </c>
      <c r="E1787" s="110">
        <f t="shared" si="31"/>
        <v>6234.5699999999661</v>
      </c>
      <c r="F1787" s="42" t="s">
        <v>130</v>
      </c>
      <c r="G1787" s="5" t="s">
        <v>325</v>
      </c>
      <c r="J1787"/>
      <c r="K1787"/>
      <c r="L1787"/>
    </row>
    <row r="1788" spans="1:12" x14ac:dyDescent="0.25">
      <c r="A1788" s="2">
        <v>43535</v>
      </c>
      <c r="B1788"/>
      <c r="C1788"/>
      <c r="D1788" s="143">
        <v>-25</v>
      </c>
      <c r="E1788" s="110">
        <f t="shared" si="31"/>
        <v>6209.5699999999661</v>
      </c>
      <c r="F1788" s="42" t="s">
        <v>134</v>
      </c>
      <c r="G1788" s="5" t="s">
        <v>944</v>
      </c>
      <c r="J1788"/>
      <c r="K1788"/>
      <c r="L1788"/>
    </row>
    <row r="1789" spans="1:12" x14ac:dyDescent="0.25">
      <c r="A1789" s="2">
        <v>43535</v>
      </c>
      <c r="B1789"/>
      <c r="C1789"/>
      <c r="D1789" s="143">
        <v>-32.99</v>
      </c>
      <c r="E1789" s="110">
        <f t="shared" si="31"/>
        <v>6176.5799999999663</v>
      </c>
      <c r="F1789" s="42" t="s">
        <v>134</v>
      </c>
      <c r="G1789" s="5" t="s">
        <v>945</v>
      </c>
      <c r="J1789"/>
      <c r="K1789"/>
      <c r="L1789"/>
    </row>
    <row r="1790" spans="1:12" x14ac:dyDescent="0.25">
      <c r="A1790" s="2">
        <v>43537</v>
      </c>
      <c r="B1790"/>
      <c r="C1790"/>
      <c r="D1790" s="143">
        <v>-64.8</v>
      </c>
      <c r="E1790" s="110">
        <f t="shared" si="31"/>
        <v>6111.7799999999661</v>
      </c>
      <c r="F1790" s="42" t="s">
        <v>134</v>
      </c>
      <c r="G1790" s="5" t="s">
        <v>946</v>
      </c>
      <c r="J1790"/>
      <c r="K1790"/>
      <c r="L1790"/>
    </row>
    <row r="1791" spans="1:12" x14ac:dyDescent="0.25">
      <c r="A1791" s="2">
        <v>43542</v>
      </c>
      <c r="B1791"/>
      <c r="C1791"/>
      <c r="D1791" s="143">
        <v>-9</v>
      </c>
      <c r="E1791" s="110">
        <f t="shared" si="31"/>
        <v>6102.7799999999661</v>
      </c>
      <c r="F1791" s="42" t="s">
        <v>129</v>
      </c>
      <c r="G1791" s="5" t="s">
        <v>815</v>
      </c>
      <c r="J1791"/>
      <c r="K1791"/>
      <c r="L1791"/>
    </row>
    <row r="1792" spans="1:12" x14ac:dyDescent="0.25">
      <c r="A1792" s="2">
        <v>43542</v>
      </c>
      <c r="B1792"/>
      <c r="C1792"/>
      <c r="D1792" s="144">
        <v>500</v>
      </c>
      <c r="E1792" s="110">
        <f t="shared" si="31"/>
        <v>6602.7799999999661</v>
      </c>
      <c r="F1792" s="42" t="s">
        <v>130</v>
      </c>
      <c r="G1792" s="5" t="s">
        <v>180</v>
      </c>
      <c r="J1792"/>
      <c r="K1792"/>
      <c r="L1792"/>
    </row>
    <row r="1793" spans="1:12" x14ac:dyDescent="0.25">
      <c r="A1793" s="2">
        <v>43545</v>
      </c>
      <c r="B1793"/>
      <c r="C1793"/>
      <c r="D1793" s="144">
        <v>10</v>
      </c>
      <c r="E1793" s="110">
        <f t="shared" si="31"/>
        <v>6612.7799999999661</v>
      </c>
      <c r="F1793" s="42" t="s">
        <v>130</v>
      </c>
      <c r="G1793" s="5" t="s">
        <v>455</v>
      </c>
      <c r="J1793"/>
      <c r="K1793"/>
      <c r="L1793"/>
    </row>
    <row r="1794" spans="1:12" x14ac:dyDescent="0.25">
      <c r="A1794" s="2">
        <v>43550</v>
      </c>
      <c r="B1794"/>
      <c r="C1794"/>
      <c r="D1794" s="144">
        <v>15</v>
      </c>
      <c r="E1794" s="110">
        <f t="shared" si="31"/>
        <v>6627.7799999999661</v>
      </c>
      <c r="F1794" s="42" t="s">
        <v>130</v>
      </c>
      <c r="G1794" s="5" t="s">
        <v>362</v>
      </c>
      <c r="J1794"/>
      <c r="K1794"/>
      <c r="L1794"/>
    </row>
    <row r="1795" spans="1:12" x14ac:dyDescent="0.25">
      <c r="A1795" s="2">
        <v>43556</v>
      </c>
      <c r="B1795"/>
      <c r="C1795"/>
      <c r="D1795" s="144">
        <v>10</v>
      </c>
      <c r="E1795" s="110">
        <f t="shared" si="31"/>
        <v>6637.7799999999661</v>
      </c>
      <c r="F1795" s="42" t="s">
        <v>130</v>
      </c>
      <c r="G1795" s="5" t="s">
        <v>315</v>
      </c>
      <c r="J1795"/>
      <c r="K1795"/>
      <c r="L1795"/>
    </row>
    <row r="1796" spans="1:12" x14ac:dyDescent="0.25">
      <c r="A1796" s="2">
        <v>43556</v>
      </c>
      <c r="B1796"/>
      <c r="C1796"/>
      <c r="D1796" s="144">
        <v>10</v>
      </c>
      <c r="E1796" s="110">
        <f t="shared" si="31"/>
        <v>6647.7799999999661</v>
      </c>
      <c r="F1796" s="42" t="s">
        <v>130</v>
      </c>
      <c r="G1796" s="5" t="s">
        <v>661</v>
      </c>
      <c r="J1796"/>
      <c r="K1796"/>
      <c r="L1796"/>
    </row>
    <row r="1797" spans="1:12" x14ac:dyDescent="0.25">
      <c r="A1797" s="2">
        <v>43556</v>
      </c>
      <c r="B1797"/>
      <c r="C1797"/>
      <c r="D1797" s="144">
        <v>6692.54</v>
      </c>
      <c r="E1797" s="110">
        <f t="shared" si="31"/>
        <v>13340.319999999967</v>
      </c>
      <c r="F1797" s="42" t="s">
        <v>130</v>
      </c>
      <c r="G1797" s="5" t="s">
        <v>348</v>
      </c>
      <c r="J1797"/>
      <c r="K1797"/>
      <c r="L1797"/>
    </row>
    <row r="1798" spans="1:12" x14ac:dyDescent="0.25">
      <c r="A1798" s="2">
        <v>43556</v>
      </c>
      <c r="B1798"/>
      <c r="C1798"/>
      <c r="D1798" s="144">
        <v>10</v>
      </c>
      <c r="E1798" s="110">
        <f t="shared" si="31"/>
        <v>13350.319999999967</v>
      </c>
      <c r="F1798" s="42" t="s">
        <v>130</v>
      </c>
      <c r="G1798" s="5" t="s">
        <v>325</v>
      </c>
      <c r="J1798"/>
      <c r="K1798"/>
      <c r="L1798"/>
    </row>
    <row r="1799" spans="1:12" x14ac:dyDescent="0.25">
      <c r="A1799" s="2">
        <v>43561</v>
      </c>
      <c r="B1799"/>
      <c r="C1799"/>
      <c r="D1799" s="143">
        <v>-612.5</v>
      </c>
      <c r="E1799" s="110">
        <f t="shared" si="31"/>
        <v>12737.819999999967</v>
      </c>
      <c r="F1799" s="42" t="s">
        <v>948</v>
      </c>
      <c r="G1799" s="5" t="s">
        <v>947</v>
      </c>
      <c r="J1799"/>
      <c r="K1799"/>
      <c r="L1799"/>
    </row>
    <row r="1800" spans="1:12" x14ac:dyDescent="0.25">
      <c r="A1800" s="2">
        <v>43572</v>
      </c>
      <c r="B1800"/>
      <c r="C1800"/>
      <c r="D1800" s="143">
        <v>-9</v>
      </c>
      <c r="E1800" s="110">
        <f t="shared" si="31"/>
        <v>12728.819999999967</v>
      </c>
      <c r="F1800" s="42" t="s">
        <v>129</v>
      </c>
      <c r="G1800" s="5" t="s">
        <v>815</v>
      </c>
      <c r="J1800"/>
      <c r="K1800"/>
      <c r="L1800"/>
    </row>
    <row r="1801" spans="1:12" x14ac:dyDescent="0.25">
      <c r="A1801" s="2">
        <v>43578</v>
      </c>
      <c r="B1801"/>
      <c r="C1801"/>
      <c r="D1801" s="148">
        <v>10</v>
      </c>
      <c r="E1801" s="110">
        <f t="shared" si="31"/>
        <v>12738.819999999967</v>
      </c>
      <c r="F1801" s="42" t="s">
        <v>130</v>
      </c>
      <c r="G1801" s="5" t="s">
        <v>455</v>
      </c>
      <c r="J1801"/>
      <c r="K1801"/>
      <c r="L1801"/>
    </row>
    <row r="1802" spans="1:12" x14ac:dyDescent="0.25">
      <c r="A1802" s="2">
        <v>43585</v>
      </c>
      <c r="B1802"/>
      <c r="C1802"/>
      <c r="D1802" s="148">
        <v>10</v>
      </c>
      <c r="E1802" s="110">
        <f t="shared" si="31"/>
        <v>12748.819999999967</v>
      </c>
      <c r="F1802" s="42" t="s">
        <v>130</v>
      </c>
      <c r="G1802" s="5" t="s">
        <v>315</v>
      </c>
      <c r="J1802"/>
      <c r="K1802"/>
      <c r="L1802"/>
    </row>
    <row r="1803" spans="1:12" x14ac:dyDescent="0.25">
      <c r="A1803" s="2">
        <v>43585</v>
      </c>
      <c r="B1803"/>
      <c r="C1803"/>
      <c r="D1803" s="148">
        <v>25</v>
      </c>
      <c r="E1803" s="110">
        <f t="shared" si="31"/>
        <v>12773.819999999967</v>
      </c>
      <c r="F1803" s="42" t="s">
        <v>130</v>
      </c>
      <c r="G1803" s="5" t="s">
        <v>949</v>
      </c>
      <c r="J1803"/>
      <c r="K1803"/>
      <c r="L1803"/>
    </row>
    <row r="1804" spans="1:12" x14ac:dyDescent="0.25">
      <c r="A1804" s="2">
        <v>43587</v>
      </c>
      <c r="B1804"/>
      <c r="C1804"/>
      <c r="D1804" s="148">
        <v>10</v>
      </c>
      <c r="E1804" s="110">
        <f t="shared" si="31"/>
        <v>12783.819999999967</v>
      </c>
      <c r="F1804" s="42" t="s">
        <v>130</v>
      </c>
      <c r="G1804" s="5" t="s">
        <v>661</v>
      </c>
      <c r="J1804"/>
      <c r="K1804"/>
      <c r="L1804"/>
    </row>
    <row r="1805" spans="1:12" x14ac:dyDescent="0.25">
      <c r="A1805" s="2">
        <v>43587</v>
      </c>
      <c r="B1805"/>
      <c r="C1805"/>
      <c r="D1805" s="144">
        <v>10</v>
      </c>
      <c r="E1805" s="110">
        <f t="shared" si="31"/>
        <v>12793.819999999967</v>
      </c>
      <c r="F1805" s="42" t="s">
        <v>130</v>
      </c>
      <c r="G1805" s="5" t="s">
        <v>325</v>
      </c>
      <c r="J1805"/>
      <c r="K1805"/>
      <c r="L1805"/>
    </row>
    <row r="1806" spans="1:12" x14ac:dyDescent="0.25">
      <c r="A1806" s="2">
        <v>43589</v>
      </c>
      <c r="B1806"/>
      <c r="C1806"/>
      <c r="D1806" s="144">
        <v>15</v>
      </c>
      <c r="E1806" s="110">
        <f t="shared" si="31"/>
        <v>12808.819999999967</v>
      </c>
      <c r="F1806" s="42" t="s">
        <v>130</v>
      </c>
      <c r="G1806" s="5" t="s">
        <v>362</v>
      </c>
      <c r="J1806"/>
      <c r="K1806"/>
      <c r="L1806"/>
    </row>
    <row r="1807" spans="1:12" x14ac:dyDescent="0.25">
      <c r="A1807" s="2">
        <v>43592</v>
      </c>
      <c r="B1807"/>
      <c r="C1807"/>
      <c r="D1807" s="144">
        <v>575</v>
      </c>
      <c r="E1807" s="110">
        <f t="shared" si="31"/>
        <v>13383.819999999967</v>
      </c>
      <c r="F1807" s="42" t="s">
        <v>130</v>
      </c>
      <c r="G1807" s="5" t="s">
        <v>950</v>
      </c>
      <c r="J1807"/>
      <c r="K1807"/>
      <c r="L1807"/>
    </row>
    <row r="1808" spans="1:12" x14ac:dyDescent="0.25">
      <c r="A1808" s="2">
        <v>43595</v>
      </c>
      <c r="B1808"/>
      <c r="C1808"/>
      <c r="D1808" s="144">
        <v>5000</v>
      </c>
      <c r="E1808" s="110">
        <f t="shared" si="31"/>
        <v>18383.819999999967</v>
      </c>
      <c r="F1808" s="42" t="s">
        <v>130</v>
      </c>
      <c r="G1808" s="5" t="s">
        <v>951</v>
      </c>
      <c r="J1808"/>
      <c r="K1808"/>
      <c r="L1808"/>
    </row>
    <row r="1809" spans="1:12" x14ac:dyDescent="0.25">
      <c r="A1809" s="2">
        <v>43598</v>
      </c>
      <c r="B1809"/>
      <c r="C1809"/>
      <c r="D1809" s="143">
        <v>-13407.22</v>
      </c>
      <c r="E1809" s="110">
        <f t="shared" si="31"/>
        <v>4976.5999999999676</v>
      </c>
      <c r="F1809" s="42" t="s">
        <v>134</v>
      </c>
      <c r="G1809" s="5" t="s">
        <v>717</v>
      </c>
      <c r="J1809"/>
      <c r="K1809"/>
      <c r="L1809"/>
    </row>
    <row r="1810" spans="1:12" x14ac:dyDescent="0.25">
      <c r="A1810" s="2">
        <v>43598</v>
      </c>
      <c r="B1810"/>
      <c r="C1810"/>
      <c r="D1810" s="143">
        <v>-19</v>
      </c>
      <c r="E1810" s="110">
        <f t="shared" si="31"/>
        <v>4957.5999999999676</v>
      </c>
      <c r="F1810" s="42" t="s">
        <v>134</v>
      </c>
      <c r="G1810" s="5" t="s">
        <v>18</v>
      </c>
      <c r="J1810"/>
      <c r="K1810"/>
      <c r="L1810"/>
    </row>
    <row r="1811" spans="1:12" x14ac:dyDescent="0.25">
      <c r="A1811" s="2">
        <v>43605</v>
      </c>
      <c r="B1811"/>
      <c r="C1811"/>
      <c r="D1811" s="143">
        <v>-9</v>
      </c>
      <c r="E1811" s="110">
        <f t="shared" si="31"/>
        <v>4948.5999999999676</v>
      </c>
      <c r="F1811" s="42" t="s">
        <v>129</v>
      </c>
      <c r="G1811" s="5" t="s">
        <v>815</v>
      </c>
      <c r="J1811"/>
      <c r="K1811"/>
      <c r="L1811"/>
    </row>
    <row r="1812" spans="1:12" x14ac:dyDescent="0.25">
      <c r="A1812" s="2">
        <v>43606</v>
      </c>
      <c r="B1812"/>
      <c r="C1812"/>
      <c r="D1812" s="144">
        <v>10</v>
      </c>
      <c r="E1812" s="110">
        <f t="shared" si="31"/>
        <v>4958.5999999999676</v>
      </c>
      <c r="F1812" s="42" t="s">
        <v>130</v>
      </c>
      <c r="G1812" s="5" t="s">
        <v>455</v>
      </c>
      <c r="J1812"/>
      <c r="K1812"/>
      <c r="L1812"/>
    </row>
    <row r="1813" spans="1:12" x14ac:dyDescent="0.25">
      <c r="A1813" s="2">
        <v>43616</v>
      </c>
      <c r="B1813"/>
      <c r="C1813"/>
      <c r="D1813" s="144">
        <v>10</v>
      </c>
      <c r="E1813" s="110">
        <f t="shared" si="31"/>
        <v>4968.5999999999676</v>
      </c>
      <c r="F1813" s="42" t="s">
        <v>130</v>
      </c>
      <c r="G1813" s="5" t="s">
        <v>315</v>
      </c>
      <c r="J1813"/>
      <c r="K1813"/>
      <c r="L1813"/>
    </row>
    <row r="1814" spans="1:12" x14ac:dyDescent="0.25">
      <c r="A1814" s="2">
        <v>43619</v>
      </c>
      <c r="B1814"/>
      <c r="C1814"/>
      <c r="D1814" s="144">
        <v>10</v>
      </c>
      <c r="E1814" s="110">
        <f t="shared" si="31"/>
        <v>4978.5999999999676</v>
      </c>
      <c r="F1814" s="42" t="s">
        <v>130</v>
      </c>
      <c r="G1814" s="5" t="s">
        <v>661</v>
      </c>
      <c r="J1814"/>
      <c r="K1814"/>
      <c r="L1814"/>
    </row>
    <row r="1815" spans="1:12" x14ac:dyDescent="0.25">
      <c r="A1815" s="2">
        <v>43619</v>
      </c>
      <c r="B1815"/>
      <c r="C1815"/>
      <c r="D1815" s="144">
        <v>10</v>
      </c>
      <c r="E1815" s="110">
        <f t="shared" si="31"/>
        <v>4988.5999999999676</v>
      </c>
      <c r="F1815" s="42" t="s">
        <v>130</v>
      </c>
      <c r="G1815" s="5" t="s">
        <v>325</v>
      </c>
      <c r="J1815"/>
      <c r="K1815"/>
      <c r="L1815"/>
    </row>
    <row r="1816" spans="1:12" x14ac:dyDescent="0.25">
      <c r="A1816" s="2">
        <v>43619</v>
      </c>
      <c r="B1816"/>
      <c r="C1816"/>
      <c r="D1816" s="144">
        <v>15</v>
      </c>
      <c r="E1816" s="110">
        <f t="shared" si="31"/>
        <v>5003.5999999999676</v>
      </c>
      <c r="F1816" s="42" t="s">
        <v>130</v>
      </c>
      <c r="G1816" s="5" t="s">
        <v>362</v>
      </c>
      <c r="J1816"/>
      <c r="K1816"/>
      <c r="L1816"/>
    </row>
    <row r="1817" spans="1:12" x14ac:dyDescent="0.25">
      <c r="A1817" s="2">
        <v>43627</v>
      </c>
      <c r="B1817"/>
      <c r="C1817"/>
      <c r="D1817" s="144">
        <v>290.5</v>
      </c>
      <c r="E1817" s="110">
        <f t="shared" si="31"/>
        <v>5294.0999999999676</v>
      </c>
      <c r="F1817" s="42" t="s">
        <v>130</v>
      </c>
      <c r="G1817" s="5" t="s">
        <v>956</v>
      </c>
      <c r="J1817"/>
      <c r="K1817"/>
      <c r="L1817"/>
    </row>
    <row r="1818" spans="1:12" x14ac:dyDescent="0.25">
      <c r="A1818" s="2">
        <v>43634</v>
      </c>
      <c r="B1818"/>
      <c r="C1818"/>
      <c r="D1818" s="144">
        <v>6000</v>
      </c>
      <c r="E1818" s="110">
        <f t="shared" si="31"/>
        <v>11294.099999999968</v>
      </c>
      <c r="F1818" s="42" t="s">
        <v>130</v>
      </c>
      <c r="G1818" s="5" t="s">
        <v>957</v>
      </c>
      <c r="J1818"/>
      <c r="K1818"/>
      <c r="L1818"/>
    </row>
    <row r="1819" spans="1:12" x14ac:dyDescent="0.25">
      <c r="A1819" s="2">
        <v>43636</v>
      </c>
      <c r="B1819"/>
      <c r="C1819"/>
      <c r="D1819" s="143">
        <v>-9</v>
      </c>
      <c r="E1819" s="110">
        <f t="shared" si="31"/>
        <v>11285.099999999968</v>
      </c>
      <c r="F1819" s="42" t="s">
        <v>129</v>
      </c>
      <c r="G1819" s="5" t="s">
        <v>815</v>
      </c>
      <c r="J1819"/>
      <c r="K1819"/>
      <c r="L1819"/>
    </row>
    <row r="1820" spans="1:12" x14ac:dyDescent="0.25">
      <c r="A1820" s="2">
        <v>43637</v>
      </c>
      <c r="B1820"/>
      <c r="C1820"/>
      <c r="D1820" s="144">
        <v>10</v>
      </c>
      <c r="E1820" s="110">
        <f t="shared" si="31"/>
        <v>11295.099999999968</v>
      </c>
      <c r="F1820" s="42" t="s">
        <v>130</v>
      </c>
      <c r="G1820" s="5" t="s">
        <v>455</v>
      </c>
      <c r="J1820"/>
      <c r="K1820"/>
      <c r="L1820"/>
    </row>
    <row r="1821" spans="1:12" x14ac:dyDescent="0.25">
      <c r="A1821" s="2">
        <v>43647</v>
      </c>
      <c r="B1821"/>
      <c r="C1821"/>
      <c r="D1821" s="144">
        <v>10</v>
      </c>
      <c r="E1821" s="110">
        <f t="shared" si="31"/>
        <v>11305.099999999968</v>
      </c>
      <c r="F1821" s="42" t="s">
        <v>130</v>
      </c>
      <c r="G1821" s="5" t="s">
        <v>315</v>
      </c>
      <c r="J1821"/>
      <c r="K1821"/>
      <c r="L1821"/>
    </row>
    <row r="1822" spans="1:12" x14ac:dyDescent="0.25">
      <c r="A1822" s="2">
        <v>43647</v>
      </c>
      <c r="B1822"/>
      <c r="C1822"/>
      <c r="D1822" s="144">
        <v>10</v>
      </c>
      <c r="E1822" s="110">
        <f t="shared" ref="E1822:E1846" si="32">E1821+D1822</f>
        <v>11315.099999999968</v>
      </c>
      <c r="F1822" s="42" t="s">
        <v>130</v>
      </c>
      <c r="G1822" s="5" t="s">
        <v>661</v>
      </c>
      <c r="J1822"/>
      <c r="K1822"/>
      <c r="L1822"/>
    </row>
    <row r="1823" spans="1:12" x14ac:dyDescent="0.25">
      <c r="A1823" s="2">
        <v>43647</v>
      </c>
      <c r="B1823"/>
      <c r="C1823"/>
      <c r="D1823" s="144">
        <v>10</v>
      </c>
      <c r="E1823" s="110">
        <f t="shared" si="32"/>
        <v>11325.099999999968</v>
      </c>
      <c r="F1823" s="42" t="s">
        <v>130</v>
      </c>
      <c r="G1823" s="5" t="s">
        <v>325</v>
      </c>
      <c r="J1823"/>
      <c r="K1823"/>
      <c r="L1823"/>
    </row>
    <row r="1824" spans="1:12" x14ac:dyDescent="0.25">
      <c r="A1824" s="2">
        <v>43663</v>
      </c>
      <c r="B1824"/>
      <c r="C1824"/>
      <c r="D1824" s="144">
        <v>15</v>
      </c>
      <c r="E1824" s="110">
        <f t="shared" si="32"/>
        <v>11340.099999999968</v>
      </c>
      <c r="F1824" s="42" t="s">
        <v>130</v>
      </c>
      <c r="G1824" s="5" t="s">
        <v>362</v>
      </c>
      <c r="J1824"/>
      <c r="K1824"/>
      <c r="L1824"/>
    </row>
    <row r="1825" spans="1:12" x14ac:dyDescent="0.25">
      <c r="A1825" s="2">
        <v>43663</v>
      </c>
      <c r="B1825"/>
      <c r="C1825"/>
      <c r="D1825" s="144">
        <v>15</v>
      </c>
      <c r="E1825" s="110">
        <f t="shared" si="32"/>
        <v>11355.099999999968</v>
      </c>
      <c r="F1825" s="42" t="s">
        <v>130</v>
      </c>
      <c r="G1825" s="5" t="s">
        <v>362</v>
      </c>
      <c r="J1825"/>
      <c r="K1825"/>
      <c r="L1825"/>
    </row>
    <row r="1826" spans="1:12" x14ac:dyDescent="0.25">
      <c r="A1826" s="2">
        <v>43665</v>
      </c>
      <c r="B1826"/>
      <c r="C1826"/>
      <c r="D1826" s="143">
        <v>-9</v>
      </c>
      <c r="E1826" s="110">
        <f t="shared" si="32"/>
        <v>11346.099999999968</v>
      </c>
      <c r="F1826" s="42" t="s">
        <v>129</v>
      </c>
      <c r="G1826" s="5" t="s">
        <v>815</v>
      </c>
      <c r="J1826"/>
      <c r="K1826"/>
      <c r="L1826"/>
    </row>
    <row r="1827" spans="1:12" x14ac:dyDescent="0.25">
      <c r="A1827" s="2">
        <v>43666</v>
      </c>
      <c r="B1827"/>
      <c r="C1827"/>
      <c r="D1827" s="148">
        <v>100</v>
      </c>
      <c r="E1827" s="110">
        <f t="shared" si="32"/>
        <v>11446.099999999968</v>
      </c>
      <c r="F1827" s="42" t="s">
        <v>130</v>
      </c>
      <c r="G1827" s="5" t="s">
        <v>958</v>
      </c>
      <c r="J1827"/>
      <c r="K1827"/>
      <c r="L1827"/>
    </row>
    <row r="1828" spans="1:12" x14ac:dyDescent="0.25">
      <c r="A1828" s="2">
        <v>43668</v>
      </c>
      <c r="B1828"/>
      <c r="C1828"/>
      <c r="D1828" s="148">
        <v>10</v>
      </c>
      <c r="E1828" s="110">
        <f t="shared" si="32"/>
        <v>11456.099999999968</v>
      </c>
      <c r="F1828" s="42" t="s">
        <v>130</v>
      </c>
      <c r="G1828" s="5" t="s">
        <v>455</v>
      </c>
      <c r="J1828"/>
      <c r="K1828"/>
      <c r="L1828"/>
    </row>
    <row r="1829" spans="1:12" x14ac:dyDescent="0.25">
      <c r="A1829" s="2">
        <v>43675</v>
      </c>
      <c r="B1829"/>
      <c r="C1829"/>
      <c r="D1829" s="148">
        <v>500</v>
      </c>
      <c r="E1829" s="110">
        <f t="shared" si="32"/>
        <v>11956.099999999968</v>
      </c>
      <c r="F1829" s="42" t="s">
        <v>130</v>
      </c>
      <c r="G1829" s="5" t="s">
        <v>733</v>
      </c>
      <c r="J1829"/>
      <c r="K1829"/>
      <c r="L1829"/>
    </row>
    <row r="1830" spans="1:12" x14ac:dyDescent="0.25">
      <c r="A1830" s="2">
        <v>43677</v>
      </c>
      <c r="B1830"/>
      <c r="C1830"/>
      <c r="D1830" s="148">
        <v>10</v>
      </c>
      <c r="E1830" s="110">
        <f t="shared" si="32"/>
        <v>11966.099999999968</v>
      </c>
      <c r="F1830" s="42" t="s">
        <v>130</v>
      </c>
      <c r="G1830" s="5" t="s">
        <v>315</v>
      </c>
      <c r="J1830"/>
      <c r="K1830"/>
      <c r="L1830"/>
    </row>
    <row r="1831" spans="1:12" x14ac:dyDescent="0.25">
      <c r="A1831" s="2">
        <v>43678</v>
      </c>
      <c r="B1831"/>
      <c r="C1831"/>
      <c r="D1831" s="148">
        <v>10</v>
      </c>
      <c r="E1831" s="110">
        <f t="shared" si="32"/>
        <v>11976.099999999968</v>
      </c>
      <c r="F1831" s="42" t="s">
        <v>130</v>
      </c>
      <c r="G1831" s="5" t="s">
        <v>661</v>
      </c>
      <c r="J1831"/>
      <c r="K1831"/>
      <c r="L1831"/>
    </row>
    <row r="1832" spans="1:12" x14ac:dyDescent="0.25">
      <c r="A1832" s="2">
        <v>43678</v>
      </c>
      <c r="B1832"/>
      <c r="C1832"/>
      <c r="D1832" s="148">
        <v>10</v>
      </c>
      <c r="E1832" s="110">
        <f t="shared" si="32"/>
        <v>11986.099999999968</v>
      </c>
      <c r="F1832" s="42" t="s">
        <v>130</v>
      </c>
      <c r="G1832" s="5" t="s">
        <v>325</v>
      </c>
      <c r="J1832"/>
      <c r="K1832"/>
      <c r="L1832"/>
    </row>
    <row r="1833" spans="1:12" x14ac:dyDescent="0.25">
      <c r="A1833" s="2">
        <v>43685</v>
      </c>
      <c r="B1833"/>
      <c r="C1833"/>
      <c r="D1833" s="143">
        <v>-99</v>
      </c>
      <c r="E1833" s="110">
        <f t="shared" si="32"/>
        <v>11887.099999999968</v>
      </c>
      <c r="F1833" s="42" t="s">
        <v>129</v>
      </c>
      <c r="G1833" s="5" t="s">
        <v>959</v>
      </c>
      <c r="J1833"/>
      <c r="K1833"/>
      <c r="L1833"/>
    </row>
    <row r="1834" spans="1:12" x14ac:dyDescent="0.25">
      <c r="A1834" s="2">
        <v>43693</v>
      </c>
      <c r="B1834"/>
      <c r="C1834"/>
      <c r="D1834" s="143">
        <v>-9</v>
      </c>
      <c r="E1834" s="110">
        <f t="shared" si="32"/>
        <v>11878.099999999968</v>
      </c>
      <c r="F1834" s="42" t="s">
        <v>129</v>
      </c>
      <c r="G1834" s="5" t="s">
        <v>815</v>
      </c>
      <c r="J1834"/>
      <c r="K1834"/>
      <c r="L1834"/>
    </row>
    <row r="1835" spans="1:12" x14ac:dyDescent="0.25">
      <c r="A1835" s="2">
        <v>43698</v>
      </c>
      <c r="B1835"/>
      <c r="C1835"/>
      <c r="D1835" s="148">
        <v>10</v>
      </c>
      <c r="E1835" s="110">
        <f t="shared" si="32"/>
        <v>11888.099999999968</v>
      </c>
      <c r="F1835" s="42" t="s">
        <v>130</v>
      </c>
      <c r="G1835" s="5" t="s">
        <v>455</v>
      </c>
      <c r="J1835"/>
      <c r="K1835"/>
      <c r="L1835"/>
    </row>
    <row r="1836" spans="1:12" x14ac:dyDescent="0.25">
      <c r="A1836" s="2">
        <v>43701</v>
      </c>
      <c r="B1836"/>
      <c r="C1836"/>
      <c r="D1836" s="148">
        <v>200</v>
      </c>
      <c r="E1836" s="110">
        <f t="shared" si="32"/>
        <v>12088.099999999968</v>
      </c>
      <c r="F1836" s="42" t="s">
        <v>130</v>
      </c>
      <c r="G1836" s="5" t="s">
        <v>960</v>
      </c>
      <c r="J1836"/>
      <c r="K1836"/>
      <c r="L1836"/>
    </row>
    <row r="1837" spans="1:12" x14ac:dyDescent="0.25">
      <c r="A1837" s="2">
        <v>43704</v>
      </c>
      <c r="B1837"/>
      <c r="C1837"/>
      <c r="D1837" s="143">
        <v>-169</v>
      </c>
      <c r="E1837" s="110">
        <f t="shared" si="32"/>
        <v>11919.099999999968</v>
      </c>
      <c r="F1837" s="42" t="s">
        <v>962</v>
      </c>
      <c r="G1837" s="5" t="s">
        <v>961</v>
      </c>
      <c r="J1837"/>
      <c r="K1837"/>
      <c r="L1837"/>
    </row>
    <row r="1838" spans="1:12" x14ac:dyDescent="0.25">
      <c r="A1838" s="2">
        <v>43706</v>
      </c>
      <c r="B1838"/>
      <c r="C1838"/>
      <c r="D1838" s="148">
        <v>169</v>
      </c>
      <c r="E1838" s="110">
        <f t="shared" si="32"/>
        <v>12088.099999999968</v>
      </c>
      <c r="F1838" s="42" t="s">
        <v>962</v>
      </c>
      <c r="G1838" s="5" t="s">
        <v>961</v>
      </c>
      <c r="J1838"/>
      <c r="K1838"/>
      <c r="L1838"/>
    </row>
    <row r="1839" spans="1:12" x14ac:dyDescent="0.25">
      <c r="A1839" s="2">
        <v>43708</v>
      </c>
      <c r="B1839"/>
      <c r="C1839"/>
      <c r="D1839" s="148">
        <v>15</v>
      </c>
      <c r="E1839" s="110">
        <f t="shared" si="32"/>
        <v>12103.099999999968</v>
      </c>
      <c r="F1839" s="42" t="s">
        <v>130</v>
      </c>
      <c r="G1839" s="5" t="s">
        <v>362</v>
      </c>
      <c r="J1839"/>
      <c r="K1839"/>
      <c r="L1839"/>
    </row>
    <row r="1840" spans="1:12" x14ac:dyDescent="0.25">
      <c r="A1840" s="2">
        <v>76582</v>
      </c>
      <c r="B1840"/>
      <c r="C1840"/>
      <c r="D1840" s="148">
        <v>10</v>
      </c>
      <c r="E1840" s="110">
        <f t="shared" si="32"/>
        <v>12113.099999999968</v>
      </c>
      <c r="F1840" s="42" t="s">
        <v>130</v>
      </c>
      <c r="G1840" s="5" t="s">
        <v>315</v>
      </c>
      <c r="J1840"/>
      <c r="K1840"/>
      <c r="L1840"/>
    </row>
    <row r="1841" spans="1:12" x14ac:dyDescent="0.25">
      <c r="A1841" s="2">
        <v>43710</v>
      </c>
      <c r="B1841"/>
      <c r="C1841"/>
      <c r="D1841" s="148">
        <v>10</v>
      </c>
      <c r="E1841" s="110">
        <f t="shared" si="32"/>
        <v>12123.099999999968</v>
      </c>
      <c r="F1841" s="42" t="s">
        <v>130</v>
      </c>
      <c r="G1841" s="5" t="s">
        <v>661</v>
      </c>
      <c r="J1841"/>
      <c r="K1841"/>
      <c r="L1841"/>
    </row>
    <row r="1842" spans="1:12" x14ac:dyDescent="0.25">
      <c r="A1842" s="2">
        <v>43710</v>
      </c>
      <c r="B1842"/>
      <c r="C1842"/>
      <c r="D1842" s="148">
        <v>10</v>
      </c>
      <c r="E1842" s="110">
        <f t="shared" si="32"/>
        <v>12133.099999999968</v>
      </c>
      <c r="F1842" s="42" t="s">
        <v>130</v>
      </c>
      <c r="G1842" s="5" t="s">
        <v>325</v>
      </c>
      <c r="J1842"/>
      <c r="K1842"/>
      <c r="L1842"/>
    </row>
    <row r="1843" spans="1:12" x14ac:dyDescent="0.25">
      <c r="A1843" s="2">
        <v>43722</v>
      </c>
      <c r="B1843"/>
      <c r="C1843"/>
      <c r="D1843" s="148">
        <v>1559.95</v>
      </c>
      <c r="E1843" s="110">
        <f t="shared" si="32"/>
        <v>13693.049999999968</v>
      </c>
      <c r="F1843" s="42" t="s">
        <v>130</v>
      </c>
      <c r="G1843" s="5" t="s">
        <v>966</v>
      </c>
      <c r="J1843"/>
      <c r="K1843"/>
      <c r="L1843"/>
    </row>
    <row r="1844" spans="1:12" x14ac:dyDescent="0.25">
      <c r="A1844" s="2">
        <v>43724</v>
      </c>
      <c r="B1844"/>
      <c r="C1844"/>
      <c r="D1844" s="143">
        <v>-21</v>
      </c>
      <c r="E1844" s="110">
        <f t="shared" si="32"/>
        <v>13672.049999999968</v>
      </c>
      <c r="F1844" s="42" t="s">
        <v>965</v>
      </c>
      <c r="G1844" s="5" t="s">
        <v>968</v>
      </c>
      <c r="J1844"/>
      <c r="K1844"/>
      <c r="L1844"/>
    </row>
    <row r="1845" spans="1:12" x14ac:dyDescent="0.25">
      <c r="A1845" s="2">
        <v>43725</v>
      </c>
      <c r="B1845"/>
      <c r="C1845"/>
      <c r="D1845" s="143">
        <v>-9</v>
      </c>
      <c r="E1845" s="110">
        <f t="shared" si="32"/>
        <v>13663.049999999968</v>
      </c>
      <c r="F1845" s="42" t="s">
        <v>129</v>
      </c>
      <c r="G1845" s="5" t="s">
        <v>815</v>
      </c>
      <c r="J1845"/>
      <c r="K1845"/>
      <c r="L1845"/>
    </row>
    <row r="1846" spans="1:12" x14ac:dyDescent="0.25">
      <c r="A1846" s="2">
        <v>43731</v>
      </c>
      <c r="B1846"/>
      <c r="C1846"/>
      <c r="D1846" s="148">
        <v>10</v>
      </c>
      <c r="E1846" s="110">
        <f t="shared" si="32"/>
        <v>13673.049999999968</v>
      </c>
      <c r="F1846" s="42" t="s">
        <v>130</v>
      </c>
      <c r="G1846" s="5" t="s">
        <v>455</v>
      </c>
      <c r="J1846"/>
      <c r="K1846"/>
      <c r="L1846"/>
    </row>
    <row r="1847" spans="1:12" x14ac:dyDescent="0.25">
      <c r="A1847" s="2">
        <v>43732</v>
      </c>
      <c r="B1847"/>
      <c r="C1847"/>
      <c r="D1847" s="148">
        <v>15</v>
      </c>
      <c r="E1847" s="110">
        <f>E1846+D1847</f>
        <v>13688.049999999968</v>
      </c>
      <c r="F1847" s="42" t="s">
        <v>130</v>
      </c>
      <c r="G1847" s="5" t="s">
        <v>362</v>
      </c>
      <c r="J1847"/>
      <c r="K1847"/>
      <c r="L1847"/>
    </row>
    <row r="1848" spans="1:12" x14ac:dyDescent="0.25">
      <c r="A1848" s="2">
        <v>43735</v>
      </c>
      <c r="B1848"/>
      <c r="C1848"/>
      <c r="D1848" s="143">
        <v>-169</v>
      </c>
      <c r="E1848" s="110">
        <f t="shared" ref="E1848:E1886" si="33">E1847+D1848</f>
        <v>13519.049999999968</v>
      </c>
      <c r="F1848" s="42" t="s">
        <v>962</v>
      </c>
      <c r="G1848" s="5" t="s">
        <v>961</v>
      </c>
      <c r="J1848"/>
      <c r="K1848"/>
      <c r="L1848"/>
    </row>
    <row r="1849" spans="1:12" x14ac:dyDescent="0.25">
      <c r="A1849" s="2">
        <v>43738</v>
      </c>
      <c r="B1849"/>
      <c r="C1849"/>
      <c r="D1849" s="148">
        <v>10</v>
      </c>
      <c r="E1849" s="110">
        <f t="shared" si="33"/>
        <v>13529.049999999968</v>
      </c>
      <c r="F1849" s="42" t="s">
        <v>130</v>
      </c>
      <c r="G1849" s="5" t="s">
        <v>315</v>
      </c>
      <c r="J1849"/>
      <c r="K1849"/>
      <c r="L1849"/>
    </row>
    <row r="1850" spans="1:12" x14ac:dyDescent="0.25">
      <c r="A1850" s="2">
        <v>43739</v>
      </c>
      <c r="B1850"/>
      <c r="C1850"/>
      <c r="D1850" s="148">
        <v>10</v>
      </c>
      <c r="E1850" s="110">
        <f t="shared" si="33"/>
        <v>13539.049999999968</v>
      </c>
      <c r="F1850" s="42" t="s">
        <v>130</v>
      </c>
      <c r="G1850" s="5" t="s">
        <v>661</v>
      </c>
      <c r="J1850"/>
      <c r="K1850"/>
      <c r="L1850"/>
    </row>
    <row r="1851" spans="1:12" x14ac:dyDescent="0.25">
      <c r="A1851" s="2">
        <v>43739</v>
      </c>
      <c r="B1851"/>
      <c r="C1851"/>
      <c r="D1851" s="148">
        <v>10</v>
      </c>
      <c r="E1851" s="110">
        <f t="shared" si="33"/>
        <v>13549.049999999968</v>
      </c>
      <c r="F1851" s="42" t="s">
        <v>130</v>
      </c>
      <c r="G1851" s="5" t="s">
        <v>325</v>
      </c>
      <c r="J1851"/>
      <c r="K1851"/>
      <c r="L1851"/>
    </row>
    <row r="1852" spans="1:12" x14ac:dyDescent="0.25">
      <c r="A1852" s="2">
        <v>43739</v>
      </c>
      <c r="B1852"/>
      <c r="C1852"/>
      <c r="D1852" s="143">
        <v>-20.95</v>
      </c>
      <c r="E1852" s="110">
        <f t="shared" si="33"/>
        <v>13528.099999999968</v>
      </c>
      <c r="F1852" s="42" t="s">
        <v>129</v>
      </c>
      <c r="G1852" s="5" t="s">
        <v>927</v>
      </c>
      <c r="H1852"/>
      <c r="I1852"/>
      <c r="J1852"/>
      <c r="K1852"/>
      <c r="L1852"/>
    </row>
    <row r="1853" spans="1:12" x14ac:dyDescent="0.25">
      <c r="A1853" s="2">
        <v>43740</v>
      </c>
      <c r="B1853"/>
      <c r="C1853"/>
      <c r="D1853" s="143">
        <v>-466.48</v>
      </c>
      <c r="E1853" s="110">
        <f t="shared" si="33"/>
        <v>13061.619999999968</v>
      </c>
      <c r="F1853" s="42" t="s">
        <v>129</v>
      </c>
      <c r="G1853" s="5" t="s">
        <v>970</v>
      </c>
      <c r="H1853"/>
      <c r="I1853"/>
      <c r="J1853"/>
      <c r="K1853"/>
      <c r="L1853"/>
    </row>
    <row r="1854" spans="1:12" x14ac:dyDescent="0.25">
      <c r="A1854" s="2">
        <v>43741</v>
      </c>
      <c r="B1854"/>
      <c r="C1854"/>
      <c r="D1854" s="148">
        <v>169</v>
      </c>
      <c r="E1854" s="110">
        <f t="shared" si="33"/>
        <v>13230.619999999968</v>
      </c>
      <c r="F1854" s="42" t="s">
        <v>962</v>
      </c>
      <c r="G1854" s="5" t="s">
        <v>961</v>
      </c>
      <c r="H1854"/>
      <c r="I1854"/>
      <c r="J1854"/>
      <c r="K1854"/>
      <c r="L1854"/>
    </row>
    <row r="1855" spans="1:12" x14ac:dyDescent="0.25">
      <c r="A1855" s="2">
        <v>43745</v>
      </c>
      <c r="B1855"/>
      <c r="C1855"/>
      <c r="D1855" s="143">
        <v>-67.64</v>
      </c>
      <c r="E1855" s="110">
        <f t="shared" si="33"/>
        <v>13162.979999999969</v>
      </c>
      <c r="F1855" s="42" t="s">
        <v>129</v>
      </c>
      <c r="G1855" s="5" t="s">
        <v>971</v>
      </c>
      <c r="H1855"/>
      <c r="I1855"/>
      <c r="J1855"/>
      <c r="K1855"/>
      <c r="L1855"/>
    </row>
    <row r="1856" spans="1:12" x14ac:dyDescent="0.25">
      <c r="A1856" s="2">
        <v>43750</v>
      </c>
      <c r="B1856"/>
      <c r="C1856"/>
      <c r="D1856" s="148">
        <v>702.55</v>
      </c>
      <c r="E1856" s="110">
        <f t="shared" si="33"/>
        <v>13865.529999999968</v>
      </c>
      <c r="F1856" s="42" t="s">
        <v>130</v>
      </c>
      <c r="G1856" s="5" t="s">
        <v>972</v>
      </c>
      <c r="H1856"/>
      <c r="I1856"/>
      <c r="J1856"/>
      <c r="K1856"/>
      <c r="L1856"/>
    </row>
    <row r="1857" spans="1:12" x14ac:dyDescent="0.25">
      <c r="A1857" s="2">
        <v>43756</v>
      </c>
      <c r="B1857"/>
      <c r="C1857"/>
      <c r="D1857" s="143">
        <v>-9</v>
      </c>
      <c r="E1857" s="110">
        <f t="shared" si="33"/>
        <v>13856.529999999968</v>
      </c>
      <c r="F1857" s="42" t="s">
        <v>129</v>
      </c>
      <c r="G1857" s="5" t="s">
        <v>815</v>
      </c>
      <c r="H1857"/>
      <c r="I1857"/>
      <c r="J1857"/>
      <c r="K1857"/>
      <c r="L1857"/>
    </row>
    <row r="1858" spans="1:12" x14ac:dyDescent="0.25">
      <c r="A1858" s="2">
        <v>43759</v>
      </c>
      <c r="B1858"/>
      <c r="C1858"/>
      <c r="D1858" s="148">
        <v>10</v>
      </c>
      <c r="E1858" s="110">
        <f t="shared" si="33"/>
        <v>13866.529999999968</v>
      </c>
      <c r="F1858" s="42" t="s">
        <v>130</v>
      </c>
      <c r="G1858" s="5" t="s">
        <v>455</v>
      </c>
      <c r="H1858"/>
      <c r="I1858"/>
      <c r="J1858"/>
      <c r="K1858"/>
      <c r="L1858"/>
    </row>
    <row r="1859" spans="1:12" x14ac:dyDescent="0.25">
      <c r="A1859" s="2">
        <v>43761</v>
      </c>
      <c r="B1859"/>
      <c r="C1859"/>
      <c r="D1859" s="143">
        <v>-28.9</v>
      </c>
      <c r="E1859" s="110">
        <f t="shared" si="33"/>
        <v>13837.629999999968</v>
      </c>
      <c r="F1859" s="42" t="s">
        <v>129</v>
      </c>
      <c r="G1859" s="5" t="s">
        <v>927</v>
      </c>
      <c r="H1859"/>
      <c r="I1859"/>
      <c r="J1859"/>
      <c r="K1859"/>
      <c r="L1859"/>
    </row>
    <row r="1860" spans="1:12" x14ac:dyDescent="0.25">
      <c r="A1860" s="2">
        <v>43765</v>
      </c>
      <c r="B1860"/>
      <c r="C1860"/>
      <c r="D1860" s="145">
        <v>15</v>
      </c>
      <c r="E1860" s="110">
        <f t="shared" si="33"/>
        <v>13852.629999999968</v>
      </c>
      <c r="F1860" s="42" t="s">
        <v>130</v>
      </c>
      <c r="G1860" s="5" t="s">
        <v>362</v>
      </c>
      <c r="H1860"/>
      <c r="I1860"/>
      <c r="J1860"/>
      <c r="K1860"/>
      <c r="L1860"/>
    </row>
    <row r="1861" spans="1:12" x14ac:dyDescent="0.25">
      <c r="A1861" s="2">
        <v>43768</v>
      </c>
      <c r="B1861"/>
      <c r="C1861"/>
      <c r="D1861" s="145">
        <v>500</v>
      </c>
      <c r="E1861" s="110">
        <f t="shared" si="33"/>
        <v>14352.629999999968</v>
      </c>
      <c r="F1861" s="42" t="s">
        <v>130</v>
      </c>
      <c r="G1861" s="5" t="s">
        <v>975</v>
      </c>
      <c r="H1861"/>
      <c r="I1861"/>
      <c r="J1861"/>
      <c r="K1861"/>
      <c r="L1861"/>
    </row>
    <row r="1862" spans="1:12" x14ac:dyDescent="0.25">
      <c r="A1862" s="2">
        <v>43769</v>
      </c>
      <c r="B1862"/>
      <c r="C1862"/>
      <c r="D1862" s="145">
        <v>10</v>
      </c>
      <c r="E1862" s="110">
        <f t="shared" si="33"/>
        <v>14362.629999999968</v>
      </c>
      <c r="F1862" s="42" t="s">
        <v>130</v>
      </c>
      <c r="G1862" s="5" t="s">
        <v>315</v>
      </c>
      <c r="H1862"/>
      <c r="I1862"/>
      <c r="J1862"/>
      <c r="K1862"/>
      <c r="L1862"/>
    </row>
    <row r="1863" spans="1:12" x14ac:dyDescent="0.25">
      <c r="A1863" s="2">
        <v>43770</v>
      </c>
      <c r="B1863"/>
      <c r="C1863"/>
      <c r="D1863" s="145">
        <v>10</v>
      </c>
      <c r="E1863" s="110">
        <f t="shared" si="33"/>
        <v>14372.629999999968</v>
      </c>
      <c r="F1863" s="42" t="s">
        <v>130</v>
      </c>
      <c r="G1863" s="5" t="s">
        <v>661</v>
      </c>
      <c r="H1863"/>
      <c r="I1863"/>
      <c r="J1863"/>
      <c r="K1863"/>
      <c r="L1863"/>
    </row>
    <row r="1864" spans="1:12" x14ac:dyDescent="0.25">
      <c r="A1864" s="2">
        <v>43770</v>
      </c>
      <c r="B1864"/>
      <c r="C1864"/>
      <c r="D1864" s="145">
        <v>10</v>
      </c>
      <c r="E1864" s="110">
        <f t="shared" si="33"/>
        <v>14382.629999999968</v>
      </c>
      <c r="F1864" s="42" t="s">
        <v>130</v>
      </c>
      <c r="G1864" s="5" t="s">
        <v>325</v>
      </c>
      <c r="H1864"/>
      <c r="I1864"/>
      <c r="J1864"/>
      <c r="K1864"/>
      <c r="L1864"/>
    </row>
    <row r="1865" spans="1:12" x14ac:dyDescent="0.25">
      <c r="A1865" s="2">
        <v>43773</v>
      </c>
      <c r="B1865"/>
      <c r="C1865"/>
      <c r="D1865" s="145">
        <v>365</v>
      </c>
      <c r="E1865" s="110">
        <f t="shared" si="33"/>
        <v>14747.629999999968</v>
      </c>
      <c r="F1865" s="42" t="s">
        <v>130</v>
      </c>
      <c r="G1865" s="5" t="s">
        <v>976</v>
      </c>
      <c r="H1865"/>
      <c r="I1865"/>
      <c r="J1865"/>
      <c r="K1865"/>
      <c r="L1865"/>
    </row>
    <row r="1866" spans="1:12" x14ac:dyDescent="0.25">
      <c r="A1866" s="2">
        <v>43786</v>
      </c>
      <c r="B1866"/>
      <c r="C1866"/>
      <c r="D1866" s="145">
        <v>120</v>
      </c>
      <c r="E1866" s="110">
        <f t="shared" si="33"/>
        <v>14867.629999999968</v>
      </c>
      <c r="F1866" s="42" t="s">
        <v>130</v>
      </c>
      <c r="G1866" s="5" t="s">
        <v>977</v>
      </c>
      <c r="H1866"/>
      <c r="I1866"/>
      <c r="J1866"/>
      <c r="K1866"/>
      <c r="L1866"/>
    </row>
    <row r="1867" spans="1:12" x14ac:dyDescent="0.25">
      <c r="A1867" s="2">
        <v>43787</v>
      </c>
      <c r="B1867"/>
      <c r="C1867"/>
      <c r="D1867" s="143">
        <v>-9</v>
      </c>
      <c r="E1867" s="110">
        <f t="shared" si="33"/>
        <v>14858.629999999968</v>
      </c>
      <c r="F1867" s="42" t="s">
        <v>129</v>
      </c>
      <c r="G1867" s="5" t="s">
        <v>815</v>
      </c>
      <c r="H1867"/>
      <c r="I1867"/>
      <c r="J1867"/>
      <c r="K1867"/>
      <c r="L1867"/>
    </row>
    <row r="1868" spans="1:12" x14ac:dyDescent="0.25">
      <c r="A1868" s="2">
        <v>43790</v>
      </c>
      <c r="B1868"/>
      <c r="C1868"/>
      <c r="D1868" s="148">
        <v>10</v>
      </c>
      <c r="E1868" s="110">
        <f t="shared" si="33"/>
        <v>14868.629999999968</v>
      </c>
      <c r="F1868" s="42" t="s">
        <v>130</v>
      </c>
      <c r="G1868" s="5" t="s">
        <v>455</v>
      </c>
      <c r="H1868"/>
      <c r="I1868"/>
      <c r="J1868"/>
      <c r="K1868"/>
      <c r="L1868"/>
    </row>
    <row r="1869" spans="1:12" x14ac:dyDescent="0.25">
      <c r="A1869" s="2">
        <v>43791</v>
      </c>
      <c r="B1869"/>
      <c r="C1869"/>
      <c r="D1869" s="148">
        <v>700</v>
      </c>
      <c r="E1869" s="110">
        <f t="shared" si="33"/>
        <v>15568.629999999968</v>
      </c>
      <c r="F1869" s="42" t="s">
        <v>130</v>
      </c>
      <c r="G1869" s="5" t="s">
        <v>978</v>
      </c>
      <c r="H1869"/>
      <c r="I1869"/>
      <c r="J1869"/>
      <c r="K1869"/>
      <c r="L1869"/>
    </row>
    <row r="1870" spans="1:12" x14ac:dyDescent="0.25">
      <c r="A1870" s="2">
        <v>43796</v>
      </c>
      <c r="B1870"/>
      <c r="C1870"/>
      <c r="D1870" s="148">
        <v>15</v>
      </c>
      <c r="E1870" s="110">
        <f t="shared" si="33"/>
        <v>15583.629999999968</v>
      </c>
      <c r="F1870" s="42" t="s">
        <v>130</v>
      </c>
      <c r="G1870" s="5" t="s">
        <v>362</v>
      </c>
      <c r="H1870"/>
      <c r="I1870"/>
      <c r="J1870"/>
      <c r="K1870"/>
      <c r="L1870"/>
    </row>
    <row r="1871" spans="1:12" x14ac:dyDescent="0.25">
      <c r="A1871" s="2">
        <v>43801</v>
      </c>
      <c r="B1871"/>
      <c r="C1871"/>
      <c r="D1871" s="148">
        <v>10</v>
      </c>
      <c r="E1871" s="110">
        <f t="shared" si="33"/>
        <v>15593.629999999968</v>
      </c>
      <c r="F1871" s="42" t="s">
        <v>130</v>
      </c>
      <c r="G1871" s="5" t="s">
        <v>315</v>
      </c>
      <c r="H1871"/>
      <c r="I1871"/>
      <c r="J1871"/>
      <c r="K1871"/>
      <c r="L1871"/>
    </row>
    <row r="1872" spans="1:12" x14ac:dyDescent="0.25">
      <c r="A1872" s="2">
        <v>43801</v>
      </c>
      <c r="B1872"/>
      <c r="C1872"/>
      <c r="D1872" s="148">
        <v>10</v>
      </c>
      <c r="E1872" s="110">
        <f t="shared" si="33"/>
        <v>15603.629999999968</v>
      </c>
      <c r="F1872" s="42" t="s">
        <v>130</v>
      </c>
      <c r="G1872" s="5" t="s">
        <v>661</v>
      </c>
      <c r="H1872"/>
      <c r="I1872"/>
      <c r="J1872"/>
      <c r="K1872"/>
      <c r="L1872"/>
    </row>
    <row r="1873" spans="1:12" x14ac:dyDescent="0.25">
      <c r="A1873" s="2">
        <v>43801</v>
      </c>
      <c r="B1873"/>
      <c r="C1873"/>
      <c r="D1873" s="148">
        <v>10</v>
      </c>
      <c r="E1873" s="110">
        <f t="shared" si="33"/>
        <v>15613.629999999968</v>
      </c>
      <c r="F1873" s="42" t="s">
        <v>130</v>
      </c>
      <c r="G1873" s="5" t="s">
        <v>325</v>
      </c>
      <c r="J1873"/>
      <c r="K1873"/>
      <c r="L1873"/>
    </row>
    <row r="1874" spans="1:12" x14ac:dyDescent="0.25">
      <c r="A1874" s="2">
        <v>43811</v>
      </c>
      <c r="B1874"/>
      <c r="C1874"/>
      <c r="D1874" s="148">
        <v>100</v>
      </c>
      <c r="E1874" s="110">
        <f t="shared" si="33"/>
        <v>15713.629999999968</v>
      </c>
      <c r="F1874" s="42" t="s">
        <v>130</v>
      </c>
      <c r="G1874" s="5" t="s">
        <v>979</v>
      </c>
      <c r="J1874"/>
      <c r="K1874"/>
      <c r="L1874"/>
    </row>
    <row r="1875" spans="1:12" x14ac:dyDescent="0.25">
      <c r="A1875" s="2">
        <v>43816</v>
      </c>
      <c r="B1875"/>
      <c r="C1875"/>
      <c r="D1875" s="143">
        <v>-9</v>
      </c>
      <c r="E1875" s="110">
        <f t="shared" si="33"/>
        <v>15704.629999999968</v>
      </c>
      <c r="F1875" s="42" t="s">
        <v>129</v>
      </c>
      <c r="G1875" s="5" t="s">
        <v>815</v>
      </c>
      <c r="J1875"/>
      <c r="K1875"/>
      <c r="L1875"/>
    </row>
    <row r="1876" spans="1:12" x14ac:dyDescent="0.25">
      <c r="A1876" s="2">
        <v>43822</v>
      </c>
      <c r="B1876"/>
      <c r="C1876"/>
      <c r="D1876" s="148">
        <v>10</v>
      </c>
      <c r="E1876" s="110">
        <f t="shared" si="33"/>
        <v>15714.629999999968</v>
      </c>
      <c r="F1876" s="42" t="s">
        <v>130</v>
      </c>
      <c r="G1876" s="5" t="s">
        <v>455</v>
      </c>
      <c r="J1876"/>
      <c r="K1876"/>
      <c r="L1876"/>
    </row>
    <row r="1877" spans="1:12" x14ac:dyDescent="0.25">
      <c r="A1877" s="2">
        <v>43823</v>
      </c>
      <c r="B1877"/>
      <c r="C1877"/>
      <c r="D1877" s="143">
        <v>-363</v>
      </c>
      <c r="E1877" s="110">
        <f t="shared" si="33"/>
        <v>15351.629999999968</v>
      </c>
      <c r="F1877" s="42" t="s">
        <v>981</v>
      </c>
      <c r="G1877" s="5" t="s">
        <v>980</v>
      </c>
      <c r="J1877"/>
      <c r="K1877"/>
      <c r="L1877"/>
    </row>
    <row r="1878" spans="1:12" x14ac:dyDescent="0.25">
      <c r="A1878" s="2">
        <v>43823</v>
      </c>
      <c r="B1878"/>
      <c r="C1878"/>
      <c r="D1878" s="148">
        <v>50</v>
      </c>
      <c r="E1878" s="110">
        <f t="shared" si="33"/>
        <v>15401.629999999968</v>
      </c>
      <c r="F1878" s="42" t="s">
        <v>130</v>
      </c>
      <c r="G1878" s="5" t="s">
        <v>983</v>
      </c>
      <c r="J1878"/>
      <c r="K1878"/>
      <c r="L1878"/>
    </row>
    <row r="1879" spans="1:12" x14ac:dyDescent="0.25">
      <c r="A1879" s="2">
        <v>43826</v>
      </c>
      <c r="B1879"/>
      <c r="C1879"/>
      <c r="D1879" s="143">
        <v>-58.47</v>
      </c>
      <c r="E1879" s="110">
        <f t="shared" si="33"/>
        <v>15343.159999999969</v>
      </c>
      <c r="F1879" s="42" t="s">
        <v>129</v>
      </c>
      <c r="G1879" s="5" t="s">
        <v>984</v>
      </c>
      <c r="J1879"/>
      <c r="K1879"/>
      <c r="L1879"/>
    </row>
    <row r="1880" spans="1:12" x14ac:dyDescent="0.25">
      <c r="A1880" s="2">
        <v>43827</v>
      </c>
      <c r="B1880"/>
      <c r="C1880"/>
      <c r="D1880" s="148">
        <v>125</v>
      </c>
      <c r="E1880" s="110">
        <f t="shared" si="33"/>
        <v>15468.159999999969</v>
      </c>
      <c r="F1880" s="42" t="s">
        <v>130</v>
      </c>
      <c r="G1880" s="5" t="s">
        <v>986</v>
      </c>
      <c r="J1880"/>
      <c r="K1880"/>
      <c r="L1880"/>
    </row>
    <row r="1881" spans="1:12" x14ac:dyDescent="0.25">
      <c r="A1881" s="2">
        <v>43829</v>
      </c>
      <c r="B1881"/>
      <c r="C1881"/>
      <c r="D1881" s="148">
        <v>1000</v>
      </c>
      <c r="E1881" s="110">
        <f t="shared" si="33"/>
        <v>16468.159999999967</v>
      </c>
      <c r="F1881" s="42" t="s">
        <v>130</v>
      </c>
      <c r="G1881" s="5" t="s">
        <v>937</v>
      </c>
      <c r="J1881"/>
      <c r="K1881"/>
      <c r="L1881"/>
    </row>
    <row r="1882" spans="1:12" x14ac:dyDescent="0.25">
      <c r="A1882" s="2">
        <v>43830</v>
      </c>
      <c r="B1882"/>
      <c r="C1882"/>
      <c r="D1882" s="148">
        <v>10</v>
      </c>
      <c r="E1882" s="110">
        <f t="shared" si="33"/>
        <v>16478.159999999967</v>
      </c>
      <c r="F1882" s="42" t="s">
        <v>130</v>
      </c>
      <c r="G1882" s="5" t="s">
        <v>315</v>
      </c>
      <c r="J1882"/>
      <c r="K1882"/>
      <c r="L1882"/>
    </row>
    <row r="1883" spans="1:12" x14ac:dyDescent="0.25">
      <c r="A1883" s="2"/>
      <c r="B1883"/>
      <c r="C1883"/>
      <c r="D1883" s="148"/>
      <c r="E1883" s="110"/>
      <c r="F1883" s="42"/>
      <c r="G1883" s="5"/>
      <c r="J1883"/>
      <c r="K1883"/>
      <c r="L1883"/>
    </row>
    <row r="1884" spans="1:12" x14ac:dyDescent="0.25">
      <c r="A1884" s="2">
        <v>43831</v>
      </c>
      <c r="B1884"/>
      <c r="C1884"/>
      <c r="D1884" s="148">
        <v>100</v>
      </c>
      <c r="E1884" s="110">
        <f>E1882+D1884</f>
        <v>16578.159999999967</v>
      </c>
      <c r="F1884" s="42" t="s">
        <v>130</v>
      </c>
      <c r="G1884" s="5" t="s">
        <v>987</v>
      </c>
      <c r="J1884"/>
      <c r="K1884"/>
      <c r="L1884"/>
    </row>
    <row r="1885" spans="1:12" x14ac:dyDescent="0.25">
      <c r="A1885" s="2">
        <v>43832</v>
      </c>
      <c r="B1885"/>
      <c r="C1885"/>
      <c r="D1885" s="148">
        <v>10</v>
      </c>
      <c r="E1885" s="110">
        <f t="shared" si="33"/>
        <v>16588.159999999967</v>
      </c>
      <c r="F1885" s="42" t="s">
        <v>130</v>
      </c>
      <c r="G1885" s="5" t="s">
        <v>661</v>
      </c>
      <c r="J1885"/>
      <c r="K1885"/>
      <c r="L1885"/>
    </row>
    <row r="1886" spans="1:12" x14ac:dyDescent="0.25">
      <c r="A1886" s="2">
        <v>43832</v>
      </c>
      <c r="B1886"/>
      <c r="C1886"/>
      <c r="D1886" s="148">
        <v>10</v>
      </c>
      <c r="E1886" s="110">
        <f t="shared" si="33"/>
        <v>16598.159999999967</v>
      </c>
      <c r="F1886" s="42" t="s">
        <v>130</v>
      </c>
      <c r="G1886" s="5" t="s">
        <v>325</v>
      </c>
      <c r="J1886"/>
      <c r="K1886"/>
      <c r="L1886"/>
    </row>
    <row r="1887" spans="1:12" x14ac:dyDescent="0.25">
      <c r="A1887" s="2">
        <v>43832</v>
      </c>
      <c r="B1887"/>
      <c r="C1887"/>
      <c r="D1887" s="143">
        <v>-83.47</v>
      </c>
      <c r="E1887" s="110">
        <f>E1886+D1887</f>
        <v>16514.689999999966</v>
      </c>
      <c r="F1887" s="42" t="s">
        <v>129</v>
      </c>
      <c r="G1887" s="5" t="s">
        <v>984</v>
      </c>
      <c r="J1887"/>
      <c r="K1887"/>
      <c r="L1887"/>
    </row>
    <row r="1888" spans="1:12" x14ac:dyDescent="0.25">
      <c r="A1888" s="2">
        <v>43833</v>
      </c>
      <c r="B1888"/>
      <c r="C1888"/>
      <c r="D1888" s="143">
        <v>-59.82</v>
      </c>
      <c r="E1888" s="110">
        <f t="shared" ref="E1888:E1951" si="34">E1887+D1888</f>
        <v>16454.869999999966</v>
      </c>
      <c r="F1888" s="42" t="s">
        <v>129</v>
      </c>
      <c r="G1888" s="5" t="s">
        <v>990</v>
      </c>
      <c r="J1888"/>
      <c r="K1888"/>
      <c r="L1888"/>
    </row>
    <row r="1889" spans="1:12" x14ac:dyDescent="0.25">
      <c r="A1889" s="2">
        <v>43847</v>
      </c>
      <c r="B1889"/>
      <c r="C1889"/>
      <c r="D1889" s="143">
        <v>-9</v>
      </c>
      <c r="E1889" s="110">
        <f t="shared" si="34"/>
        <v>16445.869999999966</v>
      </c>
      <c r="F1889" s="42" t="s">
        <v>129</v>
      </c>
      <c r="G1889" s="5" t="s">
        <v>989</v>
      </c>
      <c r="J1889"/>
      <c r="K1889"/>
      <c r="L1889"/>
    </row>
    <row r="1890" spans="1:12" x14ac:dyDescent="0.25">
      <c r="A1890" s="2">
        <v>43850</v>
      </c>
      <c r="B1890"/>
      <c r="C1890"/>
      <c r="D1890" s="143">
        <v>-15000</v>
      </c>
      <c r="E1890" s="110">
        <f t="shared" si="34"/>
        <v>1445.8699999999662</v>
      </c>
      <c r="F1890" s="42" t="s">
        <v>134</v>
      </c>
      <c r="G1890" s="5" t="s">
        <v>991</v>
      </c>
      <c r="J1890"/>
      <c r="K1890"/>
      <c r="L1890"/>
    </row>
    <row r="1891" spans="1:12" x14ac:dyDescent="0.25">
      <c r="A1891" s="2">
        <v>43850</v>
      </c>
      <c r="B1891"/>
      <c r="C1891"/>
      <c r="D1891" s="143">
        <v>-20</v>
      </c>
      <c r="E1891" s="110">
        <f t="shared" si="34"/>
        <v>1425.8699999999662</v>
      </c>
      <c r="F1891" s="42" t="s">
        <v>129</v>
      </c>
      <c r="G1891" s="5" t="s">
        <v>18</v>
      </c>
      <c r="J1891"/>
      <c r="K1891"/>
      <c r="L1891"/>
    </row>
    <row r="1892" spans="1:12" x14ac:dyDescent="0.25">
      <c r="A1892" s="2">
        <v>43850</v>
      </c>
      <c r="B1892"/>
      <c r="C1892"/>
      <c r="D1892" s="148">
        <v>100</v>
      </c>
      <c r="E1892" s="110">
        <f t="shared" si="34"/>
        <v>1525.8699999999662</v>
      </c>
      <c r="F1892" s="42" t="s">
        <v>130</v>
      </c>
      <c r="G1892" s="5" t="s">
        <v>992</v>
      </c>
      <c r="J1892"/>
      <c r="K1892"/>
      <c r="L1892"/>
    </row>
    <row r="1893" spans="1:12" x14ac:dyDescent="0.25">
      <c r="A1893" s="2">
        <v>43851</v>
      </c>
      <c r="B1893"/>
      <c r="C1893"/>
      <c r="D1893" s="148">
        <v>10</v>
      </c>
      <c r="E1893" s="110">
        <f t="shared" si="34"/>
        <v>1535.8699999999662</v>
      </c>
      <c r="F1893" s="42" t="s">
        <v>130</v>
      </c>
      <c r="G1893" s="5" t="s">
        <v>455</v>
      </c>
      <c r="J1893"/>
      <c r="K1893"/>
      <c r="L1893"/>
    </row>
    <row r="1894" spans="1:12" x14ac:dyDescent="0.25">
      <c r="A1894" s="2">
        <v>43854</v>
      </c>
      <c r="B1894"/>
      <c r="C1894"/>
      <c r="D1894" s="148">
        <v>15</v>
      </c>
      <c r="E1894" s="110">
        <f t="shared" si="34"/>
        <v>1550.8699999999662</v>
      </c>
      <c r="F1894" s="42" t="s">
        <v>130</v>
      </c>
      <c r="G1894" s="5" t="s">
        <v>362</v>
      </c>
      <c r="J1894"/>
      <c r="K1894"/>
      <c r="L1894"/>
    </row>
    <row r="1895" spans="1:12" x14ac:dyDescent="0.25">
      <c r="A1895" s="2">
        <v>43861</v>
      </c>
      <c r="B1895"/>
      <c r="C1895"/>
      <c r="D1895" s="148">
        <v>10</v>
      </c>
      <c r="E1895" s="110">
        <f t="shared" si="34"/>
        <v>1560.8699999999662</v>
      </c>
      <c r="F1895" s="42" t="s">
        <v>130</v>
      </c>
      <c r="G1895" s="5" t="s">
        <v>315</v>
      </c>
      <c r="J1895"/>
      <c r="K1895"/>
      <c r="L1895"/>
    </row>
    <row r="1896" spans="1:12" x14ac:dyDescent="0.25">
      <c r="A1896" s="2">
        <v>43864</v>
      </c>
      <c r="B1896"/>
      <c r="C1896"/>
      <c r="D1896" s="148">
        <v>10</v>
      </c>
      <c r="E1896" s="110">
        <f t="shared" si="34"/>
        <v>1570.8699999999662</v>
      </c>
      <c r="F1896" s="42" t="s">
        <v>130</v>
      </c>
      <c r="G1896" s="5" t="s">
        <v>661</v>
      </c>
      <c r="J1896"/>
      <c r="K1896"/>
      <c r="L1896"/>
    </row>
    <row r="1897" spans="1:12" x14ac:dyDescent="0.25">
      <c r="A1897" s="2">
        <v>43864</v>
      </c>
      <c r="B1897"/>
      <c r="C1897"/>
      <c r="D1897" s="148">
        <v>10</v>
      </c>
      <c r="E1897" s="110">
        <f t="shared" si="34"/>
        <v>1580.8699999999662</v>
      </c>
      <c r="F1897" s="42" t="s">
        <v>130</v>
      </c>
      <c r="G1897" s="5" t="s">
        <v>325</v>
      </c>
      <c r="J1897"/>
      <c r="K1897"/>
      <c r="L1897"/>
    </row>
    <row r="1898" spans="1:12" x14ac:dyDescent="0.25">
      <c r="A1898" s="2">
        <v>43878</v>
      </c>
      <c r="B1898"/>
      <c r="C1898"/>
      <c r="D1898" s="143">
        <v>-56.25</v>
      </c>
      <c r="E1898" s="110">
        <f t="shared" si="34"/>
        <v>1524.6199999999662</v>
      </c>
      <c r="F1898" s="42" t="s">
        <v>129</v>
      </c>
      <c r="G1898" s="5" t="s">
        <v>994</v>
      </c>
      <c r="J1898"/>
      <c r="K1898"/>
      <c r="L1898"/>
    </row>
    <row r="1899" spans="1:12" x14ac:dyDescent="0.25">
      <c r="A1899" s="2">
        <v>43882</v>
      </c>
      <c r="B1899"/>
      <c r="C1899"/>
      <c r="D1899" s="148">
        <v>10</v>
      </c>
      <c r="E1899" s="110">
        <f t="shared" si="34"/>
        <v>1534.6199999999662</v>
      </c>
      <c r="F1899" s="42" t="s">
        <v>130</v>
      </c>
      <c r="G1899" s="5" t="s">
        <v>455</v>
      </c>
      <c r="J1899"/>
      <c r="K1899"/>
      <c r="L1899"/>
    </row>
    <row r="1900" spans="1:12" x14ac:dyDescent="0.25">
      <c r="A1900" s="2">
        <v>43885</v>
      </c>
      <c r="B1900"/>
      <c r="C1900"/>
      <c r="D1900" s="143">
        <v>-9.75</v>
      </c>
      <c r="E1900" s="110">
        <f t="shared" si="34"/>
        <v>1524.8699999999662</v>
      </c>
      <c r="F1900" s="42" t="s">
        <v>129</v>
      </c>
      <c r="G1900" s="5" t="s">
        <v>989</v>
      </c>
      <c r="J1900"/>
      <c r="K1900"/>
      <c r="L1900"/>
    </row>
    <row r="1901" spans="1:12" x14ac:dyDescent="0.25">
      <c r="A1901" s="2">
        <v>43889</v>
      </c>
      <c r="B1901"/>
      <c r="C1901"/>
      <c r="D1901" s="148">
        <v>15</v>
      </c>
      <c r="E1901" s="110">
        <f t="shared" si="34"/>
        <v>1539.8699999999662</v>
      </c>
      <c r="F1901" s="42" t="s">
        <v>130</v>
      </c>
      <c r="G1901" s="5" t="s">
        <v>362</v>
      </c>
      <c r="J1901"/>
      <c r="K1901"/>
      <c r="L1901"/>
    </row>
    <row r="1902" spans="1:12" x14ac:dyDescent="0.25">
      <c r="A1902" s="2">
        <v>43892</v>
      </c>
      <c r="B1902"/>
      <c r="C1902"/>
      <c r="D1902" s="148">
        <v>10</v>
      </c>
      <c r="E1902" s="110">
        <f t="shared" si="34"/>
        <v>1549.8699999999662</v>
      </c>
      <c r="F1902" s="42" t="s">
        <v>130</v>
      </c>
      <c r="G1902" s="5" t="s">
        <v>315</v>
      </c>
      <c r="J1902"/>
      <c r="K1902"/>
      <c r="L1902"/>
    </row>
    <row r="1903" spans="1:12" x14ac:dyDescent="0.25">
      <c r="A1903" s="2">
        <v>43892</v>
      </c>
      <c r="B1903"/>
      <c r="C1903"/>
      <c r="D1903" s="148">
        <v>10</v>
      </c>
      <c r="E1903" s="110">
        <f t="shared" si="34"/>
        <v>1559.8699999999662</v>
      </c>
      <c r="F1903" s="42" t="s">
        <v>130</v>
      </c>
      <c r="G1903" s="5" t="s">
        <v>661</v>
      </c>
      <c r="J1903"/>
      <c r="K1903"/>
      <c r="L1903"/>
    </row>
    <row r="1904" spans="1:12" x14ac:dyDescent="0.25">
      <c r="A1904" s="2">
        <v>43892</v>
      </c>
      <c r="B1904"/>
      <c r="C1904"/>
      <c r="D1904" s="144">
        <v>10</v>
      </c>
      <c r="E1904" s="110">
        <f t="shared" si="34"/>
        <v>1569.8699999999662</v>
      </c>
      <c r="F1904" s="42" t="s">
        <v>130</v>
      </c>
      <c r="G1904" s="5" t="s">
        <v>325</v>
      </c>
      <c r="H1904"/>
      <c r="I1904"/>
      <c r="J1904"/>
      <c r="K1904"/>
      <c r="L1904"/>
    </row>
    <row r="1905" spans="1:12" x14ac:dyDescent="0.25">
      <c r="A1905" s="2">
        <v>43899</v>
      </c>
      <c r="B1905"/>
      <c r="C1905"/>
      <c r="D1905" s="143">
        <v>-334</v>
      </c>
      <c r="E1905" s="110">
        <f t="shared" si="34"/>
        <v>1235.8699999999662</v>
      </c>
      <c r="F1905" s="42" t="s">
        <v>129</v>
      </c>
      <c r="G1905" s="5" t="s">
        <v>996</v>
      </c>
      <c r="H1905"/>
      <c r="I1905"/>
      <c r="J1905"/>
      <c r="K1905"/>
      <c r="L1905"/>
    </row>
    <row r="1906" spans="1:12" x14ac:dyDescent="0.25">
      <c r="A1906" s="2">
        <v>43907</v>
      </c>
      <c r="B1906"/>
      <c r="C1906"/>
      <c r="D1906" s="143">
        <v>-9.75</v>
      </c>
      <c r="E1906" s="110">
        <f t="shared" si="34"/>
        <v>1226.1199999999662</v>
      </c>
      <c r="F1906" s="42" t="s">
        <v>129</v>
      </c>
      <c r="G1906" s="5" t="s">
        <v>989</v>
      </c>
      <c r="H1906"/>
      <c r="I1906"/>
      <c r="J1906"/>
      <c r="K1906"/>
      <c r="L1906"/>
    </row>
    <row r="1907" spans="1:12" x14ac:dyDescent="0.25">
      <c r="A1907" s="2">
        <v>43913</v>
      </c>
      <c r="B1907"/>
      <c r="C1907"/>
      <c r="D1907" s="148">
        <v>10</v>
      </c>
      <c r="E1907" s="110">
        <f t="shared" si="34"/>
        <v>1236.1199999999662</v>
      </c>
      <c r="F1907" s="42" t="s">
        <v>130</v>
      </c>
      <c r="G1907" s="5" t="s">
        <v>455</v>
      </c>
      <c r="H1907"/>
      <c r="I1907"/>
      <c r="J1907"/>
      <c r="K1907"/>
      <c r="L1907"/>
    </row>
    <row r="1908" spans="1:12" x14ac:dyDescent="0.25">
      <c r="A1908" s="2">
        <v>43920</v>
      </c>
      <c r="B1908"/>
      <c r="C1908"/>
      <c r="D1908" s="148">
        <v>15</v>
      </c>
      <c r="E1908" s="110">
        <f t="shared" si="34"/>
        <v>1251.1199999999662</v>
      </c>
      <c r="F1908" s="42" t="s">
        <v>130</v>
      </c>
      <c r="G1908" s="5" t="s">
        <v>362</v>
      </c>
      <c r="H1908"/>
      <c r="I1908"/>
      <c r="J1908"/>
      <c r="K1908"/>
      <c r="L1908"/>
    </row>
    <row r="1909" spans="1:12" x14ac:dyDescent="0.25">
      <c r="A1909" s="2">
        <v>43921</v>
      </c>
      <c r="B1909"/>
      <c r="C1909"/>
      <c r="D1909" s="148">
        <v>10</v>
      </c>
      <c r="E1909" s="110">
        <f t="shared" si="34"/>
        <v>1261.1199999999662</v>
      </c>
      <c r="F1909" s="42" t="s">
        <v>130</v>
      </c>
      <c r="G1909" s="5" t="s">
        <v>315</v>
      </c>
      <c r="H1909"/>
      <c r="I1909"/>
      <c r="J1909"/>
      <c r="K1909"/>
      <c r="L1909"/>
    </row>
    <row r="1910" spans="1:12" x14ac:dyDescent="0.25">
      <c r="A1910" s="2">
        <v>43922</v>
      </c>
      <c r="B1910"/>
      <c r="C1910"/>
      <c r="D1910" s="148">
        <v>10</v>
      </c>
      <c r="E1910" s="110">
        <f t="shared" si="34"/>
        <v>1271.1199999999662</v>
      </c>
      <c r="F1910" s="42" t="s">
        <v>130</v>
      </c>
      <c r="G1910" s="5" t="s">
        <v>661</v>
      </c>
      <c r="H1910"/>
      <c r="I1910"/>
      <c r="J1910"/>
      <c r="K1910"/>
      <c r="L1910"/>
    </row>
    <row r="1911" spans="1:12" x14ac:dyDescent="0.25">
      <c r="A1911" s="2">
        <v>43922</v>
      </c>
      <c r="B1911"/>
      <c r="C1911"/>
      <c r="D1911" s="148">
        <v>10</v>
      </c>
      <c r="E1911" s="110">
        <f t="shared" si="34"/>
        <v>1281.1199999999662</v>
      </c>
      <c r="F1911" s="42" t="s">
        <v>130</v>
      </c>
      <c r="G1911" s="5" t="s">
        <v>325</v>
      </c>
      <c r="H1911"/>
      <c r="I1911"/>
      <c r="J1911"/>
      <c r="K1911"/>
      <c r="L1911"/>
    </row>
    <row r="1912" spans="1:12" x14ac:dyDescent="0.25">
      <c r="A1912" s="2">
        <v>43938</v>
      </c>
      <c r="B1912"/>
      <c r="C1912"/>
      <c r="D1912" s="148">
        <v>5300</v>
      </c>
      <c r="E1912" s="110">
        <f t="shared" si="34"/>
        <v>6581.1199999999662</v>
      </c>
      <c r="F1912" s="42" t="s">
        <v>130</v>
      </c>
      <c r="G1912" s="5" t="s">
        <v>997</v>
      </c>
      <c r="H1912"/>
      <c r="I1912"/>
      <c r="J1912"/>
      <c r="K1912"/>
      <c r="L1912"/>
    </row>
    <row r="1913" spans="1:12" x14ac:dyDescent="0.25">
      <c r="A1913" s="2">
        <v>43941</v>
      </c>
      <c r="B1913"/>
      <c r="C1913"/>
      <c r="D1913" s="143">
        <v>-9.75</v>
      </c>
      <c r="E1913" s="110">
        <f t="shared" si="34"/>
        <v>6571.3699999999662</v>
      </c>
      <c r="F1913" s="42" t="s">
        <v>129</v>
      </c>
      <c r="G1913" s="5" t="s">
        <v>989</v>
      </c>
      <c r="H1913"/>
      <c r="I1913"/>
      <c r="J1913"/>
      <c r="K1913"/>
      <c r="L1913"/>
    </row>
    <row r="1914" spans="1:12" x14ac:dyDescent="0.25">
      <c r="A1914" s="2">
        <v>43942</v>
      </c>
      <c r="B1914"/>
      <c r="C1914"/>
      <c r="D1914" s="148">
        <v>10</v>
      </c>
      <c r="E1914" s="110">
        <f t="shared" si="34"/>
        <v>6581.3699999999662</v>
      </c>
      <c r="F1914" s="42" t="s">
        <v>130</v>
      </c>
      <c r="G1914" s="5" t="s">
        <v>455</v>
      </c>
      <c r="H1914"/>
      <c r="I1914"/>
      <c r="J1914"/>
      <c r="K1914"/>
      <c r="L1914"/>
    </row>
    <row r="1915" spans="1:12" x14ac:dyDescent="0.25">
      <c r="A1915" s="2">
        <v>43951</v>
      </c>
      <c r="B1915"/>
      <c r="C1915"/>
      <c r="D1915" s="148">
        <v>10</v>
      </c>
      <c r="E1915" s="110">
        <f t="shared" si="34"/>
        <v>6591.3699999999662</v>
      </c>
      <c r="F1915" s="42" t="s">
        <v>130</v>
      </c>
      <c r="G1915" s="5" t="s">
        <v>315</v>
      </c>
      <c r="H1915"/>
      <c r="I1915"/>
      <c r="J1915"/>
      <c r="K1915"/>
      <c r="L1915"/>
    </row>
    <row r="1916" spans="1:12" x14ac:dyDescent="0.25">
      <c r="A1916" s="2">
        <v>43953</v>
      </c>
      <c r="B1916"/>
      <c r="C1916"/>
      <c r="D1916" s="148">
        <v>15</v>
      </c>
      <c r="E1916" s="110">
        <f t="shared" si="34"/>
        <v>6606.3699999999662</v>
      </c>
      <c r="F1916" s="42" t="s">
        <v>130</v>
      </c>
      <c r="G1916" s="5" t="s">
        <v>362</v>
      </c>
      <c r="H1916"/>
      <c r="I1916"/>
      <c r="J1916"/>
      <c r="K1916"/>
      <c r="L1916"/>
    </row>
    <row r="1917" spans="1:12" x14ac:dyDescent="0.25">
      <c r="A1917" s="2">
        <v>43955</v>
      </c>
      <c r="B1917"/>
      <c r="C1917"/>
      <c r="D1917" s="148">
        <v>10</v>
      </c>
      <c r="E1917" s="110">
        <f t="shared" si="34"/>
        <v>6616.3699999999662</v>
      </c>
      <c r="F1917" s="42" t="s">
        <v>130</v>
      </c>
      <c r="G1917" s="5" t="s">
        <v>661</v>
      </c>
      <c r="H1917"/>
      <c r="I1917"/>
      <c r="J1917"/>
      <c r="K1917"/>
      <c r="L1917"/>
    </row>
    <row r="1918" spans="1:12" x14ac:dyDescent="0.25">
      <c r="A1918" s="2">
        <v>43955</v>
      </c>
      <c r="B1918"/>
      <c r="C1918"/>
      <c r="D1918" s="148">
        <v>10</v>
      </c>
      <c r="E1918" s="110">
        <f t="shared" si="34"/>
        <v>6626.3699999999662</v>
      </c>
      <c r="F1918" s="42" t="s">
        <v>130</v>
      </c>
      <c r="G1918" s="5" t="s">
        <v>325</v>
      </c>
      <c r="H1918"/>
      <c r="I1918"/>
      <c r="J1918"/>
      <c r="K1918"/>
      <c r="L1918"/>
    </row>
    <row r="1919" spans="1:12" x14ac:dyDescent="0.25">
      <c r="A1919" s="2">
        <v>43972</v>
      </c>
      <c r="B1919"/>
      <c r="C1919"/>
      <c r="D1919" s="148">
        <v>10</v>
      </c>
      <c r="E1919" s="110">
        <f t="shared" si="34"/>
        <v>6636.3699999999662</v>
      </c>
      <c r="F1919" s="42" t="s">
        <v>130</v>
      </c>
      <c r="G1919" s="5" t="s">
        <v>455</v>
      </c>
      <c r="H1919"/>
      <c r="I1919"/>
      <c r="J1919"/>
      <c r="K1919"/>
      <c r="L1919"/>
    </row>
    <row r="1920" spans="1:12" x14ac:dyDescent="0.25">
      <c r="A1920" s="2">
        <v>43973</v>
      </c>
      <c r="B1920"/>
      <c r="C1920"/>
      <c r="D1920" s="143">
        <v>-9.75</v>
      </c>
      <c r="E1920" s="110">
        <f t="shared" si="34"/>
        <v>6626.6199999999662</v>
      </c>
      <c r="F1920" s="42" t="s">
        <v>129</v>
      </c>
      <c r="G1920" s="5" t="s">
        <v>989</v>
      </c>
      <c r="H1920"/>
      <c r="I1920"/>
      <c r="J1920"/>
      <c r="K1920"/>
      <c r="L1920"/>
    </row>
    <row r="1921" spans="1:12" x14ac:dyDescent="0.25">
      <c r="A1921" s="2">
        <v>43983</v>
      </c>
      <c r="B1921"/>
      <c r="C1921"/>
      <c r="D1921" s="148">
        <v>60</v>
      </c>
      <c r="E1921" s="110">
        <f t="shared" si="34"/>
        <v>6686.6199999999662</v>
      </c>
      <c r="F1921" s="42" t="s">
        <v>130</v>
      </c>
      <c r="G1921" s="5" t="s">
        <v>977</v>
      </c>
      <c r="H1921"/>
      <c r="I1921"/>
      <c r="J1921"/>
      <c r="K1921"/>
      <c r="L1921"/>
    </row>
    <row r="1922" spans="1:12" x14ac:dyDescent="0.25">
      <c r="A1922" s="2">
        <v>43983</v>
      </c>
      <c r="B1922"/>
      <c r="C1922"/>
      <c r="D1922" s="148">
        <v>10</v>
      </c>
      <c r="E1922" s="110">
        <f t="shared" si="34"/>
        <v>6696.6199999999662</v>
      </c>
      <c r="F1922" s="42" t="s">
        <v>130</v>
      </c>
      <c r="G1922" s="5" t="s">
        <v>315</v>
      </c>
      <c r="H1922"/>
      <c r="I1922"/>
      <c r="J1922"/>
      <c r="K1922"/>
      <c r="L1922"/>
    </row>
    <row r="1923" spans="1:12" x14ac:dyDescent="0.25">
      <c r="A1923" s="2">
        <v>43983</v>
      </c>
      <c r="B1923"/>
      <c r="C1923"/>
      <c r="D1923" s="148">
        <v>10</v>
      </c>
      <c r="E1923" s="110">
        <f t="shared" si="34"/>
        <v>6706.6199999999662</v>
      </c>
      <c r="F1923" s="42" t="s">
        <v>130</v>
      </c>
      <c r="G1923" s="5" t="s">
        <v>661</v>
      </c>
      <c r="H1923"/>
      <c r="I1923"/>
      <c r="J1923"/>
      <c r="K1923"/>
      <c r="L1923"/>
    </row>
    <row r="1924" spans="1:12" x14ac:dyDescent="0.25">
      <c r="A1924" s="2">
        <v>43983</v>
      </c>
      <c r="B1924"/>
      <c r="C1924"/>
      <c r="D1924" s="148">
        <v>10</v>
      </c>
      <c r="E1924" s="110">
        <f t="shared" si="34"/>
        <v>6716.6199999999662</v>
      </c>
      <c r="F1924" s="42" t="s">
        <v>130</v>
      </c>
      <c r="G1924" s="5" t="s">
        <v>325</v>
      </c>
      <c r="H1924"/>
      <c r="I1924"/>
      <c r="J1924"/>
      <c r="K1924"/>
      <c r="L1924"/>
    </row>
    <row r="1925" spans="1:12" x14ac:dyDescent="0.25">
      <c r="A1925" s="2">
        <v>43984</v>
      </c>
      <c r="B1925"/>
      <c r="C1925"/>
      <c r="D1925" s="148">
        <v>15</v>
      </c>
      <c r="E1925" s="110">
        <f t="shared" si="34"/>
        <v>6731.6199999999662</v>
      </c>
      <c r="F1925" s="42" t="s">
        <v>130</v>
      </c>
      <c r="G1925" s="5" t="s">
        <v>362</v>
      </c>
      <c r="H1925"/>
      <c r="I1925"/>
      <c r="J1925"/>
      <c r="K1925"/>
      <c r="L1925"/>
    </row>
    <row r="1926" spans="1:12" x14ac:dyDescent="0.25">
      <c r="A1926" s="2">
        <v>43998</v>
      </c>
      <c r="B1926"/>
      <c r="C1926"/>
      <c r="D1926" s="148">
        <v>1000</v>
      </c>
      <c r="E1926" s="110">
        <f t="shared" si="34"/>
        <v>7731.6199999999662</v>
      </c>
      <c r="F1926" s="42" t="s">
        <v>130</v>
      </c>
      <c r="G1926" s="5" t="s">
        <v>999</v>
      </c>
      <c r="H1926"/>
      <c r="I1926"/>
      <c r="J1926"/>
      <c r="K1926"/>
      <c r="L1926"/>
    </row>
    <row r="1927" spans="1:12" x14ac:dyDescent="0.25">
      <c r="A1927" s="2">
        <v>44004</v>
      </c>
      <c r="B1927"/>
      <c r="C1927"/>
      <c r="D1927" s="148">
        <v>10</v>
      </c>
      <c r="E1927" s="110">
        <f t="shared" si="34"/>
        <v>7741.6199999999662</v>
      </c>
      <c r="F1927" s="42" t="s">
        <v>130</v>
      </c>
      <c r="G1927" s="5" t="s">
        <v>455</v>
      </c>
      <c r="H1927"/>
      <c r="I1927"/>
      <c r="J1927"/>
      <c r="K1927"/>
      <c r="L1927"/>
    </row>
    <row r="1928" spans="1:12" x14ac:dyDescent="0.25">
      <c r="A1928" s="2">
        <v>44008</v>
      </c>
      <c r="B1928"/>
      <c r="C1928"/>
      <c r="D1928" s="143">
        <v>-9.75</v>
      </c>
      <c r="E1928" s="110">
        <f t="shared" si="34"/>
        <v>7731.8699999999662</v>
      </c>
      <c r="F1928" s="42" t="s">
        <v>129</v>
      </c>
      <c r="G1928" s="5" t="s">
        <v>989</v>
      </c>
      <c r="H1928"/>
      <c r="I1928"/>
      <c r="J1928"/>
      <c r="K1928"/>
      <c r="L1928"/>
    </row>
    <row r="1929" spans="1:12" x14ac:dyDescent="0.25">
      <c r="A1929" s="2">
        <v>44012</v>
      </c>
      <c r="B1929"/>
      <c r="C1929"/>
      <c r="D1929" s="148">
        <v>10</v>
      </c>
      <c r="E1929" s="110">
        <f t="shared" si="34"/>
        <v>7741.8699999999662</v>
      </c>
      <c r="F1929" s="42" t="s">
        <v>130</v>
      </c>
      <c r="G1929" s="5" t="s">
        <v>315</v>
      </c>
      <c r="H1929"/>
      <c r="I1929"/>
      <c r="J1929"/>
      <c r="K1929"/>
      <c r="L1929"/>
    </row>
    <row r="1930" spans="1:12" x14ac:dyDescent="0.25">
      <c r="A1930" s="2">
        <v>44013</v>
      </c>
      <c r="B1930"/>
      <c r="C1930"/>
      <c r="D1930" s="148">
        <v>10</v>
      </c>
      <c r="E1930" s="110">
        <f t="shared" si="34"/>
        <v>7751.8699999999662</v>
      </c>
      <c r="F1930" s="42" t="s">
        <v>130</v>
      </c>
      <c r="G1930" s="5" t="s">
        <v>661</v>
      </c>
      <c r="H1930"/>
      <c r="I1930"/>
      <c r="J1930"/>
      <c r="K1930"/>
      <c r="L1930"/>
    </row>
    <row r="1931" spans="1:12" x14ac:dyDescent="0.25">
      <c r="A1931" s="2">
        <v>44013</v>
      </c>
      <c r="B1931"/>
      <c r="C1931"/>
      <c r="D1931" s="148">
        <v>10</v>
      </c>
      <c r="E1931" s="110">
        <f t="shared" si="34"/>
        <v>7761.8699999999662</v>
      </c>
      <c r="F1931" s="42" t="s">
        <v>130</v>
      </c>
      <c r="G1931" s="5" t="s">
        <v>325</v>
      </c>
      <c r="H1931"/>
      <c r="I1931"/>
      <c r="J1931"/>
      <c r="K1931"/>
      <c r="L1931"/>
    </row>
    <row r="1932" spans="1:12" x14ac:dyDescent="0.25">
      <c r="A1932" s="2">
        <v>44018</v>
      </c>
      <c r="B1932"/>
      <c r="C1932"/>
      <c r="D1932" s="143">
        <v>-12.45</v>
      </c>
      <c r="E1932" s="110">
        <f t="shared" si="34"/>
        <v>7749.4199999999664</v>
      </c>
      <c r="F1932" s="42" t="s">
        <v>129</v>
      </c>
      <c r="G1932" s="5" t="s">
        <v>1000</v>
      </c>
      <c r="H1932"/>
      <c r="I1932"/>
      <c r="J1932"/>
      <c r="K1932"/>
      <c r="L1932"/>
    </row>
    <row r="1933" spans="1:12" x14ac:dyDescent="0.25">
      <c r="A1933" s="2">
        <v>44022</v>
      </c>
      <c r="B1933"/>
      <c r="C1933"/>
      <c r="D1933" s="143">
        <v>-99</v>
      </c>
      <c r="E1933" s="110">
        <f t="shared" si="34"/>
        <v>7650.4199999999664</v>
      </c>
      <c r="F1933" s="42" t="s">
        <v>129</v>
      </c>
      <c r="G1933" s="5" t="s">
        <v>1002</v>
      </c>
      <c r="H1933"/>
      <c r="I1933"/>
      <c r="J1933"/>
      <c r="K1933"/>
      <c r="L1933"/>
    </row>
    <row r="1934" spans="1:12" x14ac:dyDescent="0.25">
      <c r="A1934" s="2">
        <v>44033</v>
      </c>
      <c r="B1934"/>
      <c r="C1934"/>
      <c r="D1934" s="145">
        <v>10</v>
      </c>
      <c r="E1934" s="110">
        <f t="shared" si="34"/>
        <v>7660.4199999999664</v>
      </c>
      <c r="F1934" s="42" t="s">
        <v>130</v>
      </c>
      <c r="G1934" s="5" t="s">
        <v>455</v>
      </c>
      <c r="H1934"/>
      <c r="I1934"/>
      <c r="J1934"/>
      <c r="K1934"/>
      <c r="L1934"/>
    </row>
    <row r="1935" spans="1:12" x14ac:dyDescent="0.25">
      <c r="A1935" s="2">
        <v>44039</v>
      </c>
      <c r="B1935"/>
      <c r="C1935"/>
      <c r="D1935" s="145">
        <v>15</v>
      </c>
      <c r="E1935" s="110">
        <f t="shared" si="34"/>
        <v>7675.4199999999664</v>
      </c>
      <c r="F1935" s="42" t="s">
        <v>130</v>
      </c>
      <c r="G1935" s="5" t="s">
        <v>362</v>
      </c>
      <c r="H1935"/>
      <c r="I1935"/>
      <c r="J1935"/>
      <c r="K1935"/>
      <c r="L1935"/>
    </row>
    <row r="1936" spans="1:12" x14ac:dyDescent="0.25">
      <c r="A1936" s="2">
        <v>44040</v>
      </c>
      <c r="B1936"/>
      <c r="C1936"/>
      <c r="D1936" s="143">
        <v>-9.75</v>
      </c>
      <c r="E1936" s="110">
        <f t="shared" si="34"/>
        <v>7665.6699999999664</v>
      </c>
      <c r="F1936" s="42" t="s">
        <v>129</v>
      </c>
      <c r="G1936" s="5" t="s">
        <v>989</v>
      </c>
      <c r="H1936"/>
      <c r="I1936"/>
      <c r="J1936"/>
      <c r="K1936"/>
      <c r="L1936"/>
    </row>
    <row r="1937" spans="1:12" x14ac:dyDescent="0.25">
      <c r="A1937" s="2">
        <v>44043</v>
      </c>
      <c r="B1937"/>
      <c r="C1937"/>
      <c r="D1937" s="148">
        <v>10</v>
      </c>
      <c r="E1937" s="110">
        <f t="shared" si="34"/>
        <v>7675.6699999999664</v>
      </c>
      <c r="F1937" s="42" t="s">
        <v>130</v>
      </c>
      <c r="G1937" s="5" t="s">
        <v>315</v>
      </c>
      <c r="H1937"/>
      <c r="I1937"/>
      <c r="J1937"/>
      <c r="K1937"/>
      <c r="L1937"/>
    </row>
    <row r="1938" spans="1:12" x14ac:dyDescent="0.25">
      <c r="A1938" s="2">
        <v>44046</v>
      </c>
      <c r="B1938"/>
      <c r="C1938"/>
      <c r="D1938" s="148">
        <v>10</v>
      </c>
      <c r="E1938" s="110">
        <f t="shared" si="34"/>
        <v>7685.6699999999664</v>
      </c>
      <c r="F1938" s="42" t="s">
        <v>130</v>
      </c>
      <c r="G1938" s="5" t="s">
        <v>661</v>
      </c>
      <c r="H1938"/>
      <c r="I1938"/>
      <c r="J1938"/>
      <c r="K1938"/>
      <c r="L1938"/>
    </row>
    <row r="1939" spans="1:12" x14ac:dyDescent="0.25">
      <c r="A1939" s="2">
        <v>44046</v>
      </c>
      <c r="B1939"/>
      <c r="C1939"/>
      <c r="D1939" s="148">
        <v>10</v>
      </c>
      <c r="E1939" s="110">
        <f t="shared" si="34"/>
        <v>7695.6699999999664</v>
      </c>
      <c r="F1939" s="42" t="s">
        <v>130</v>
      </c>
      <c r="G1939" s="5" t="s">
        <v>325</v>
      </c>
      <c r="H1939"/>
      <c r="I1939"/>
      <c r="J1939"/>
      <c r="K1939"/>
      <c r="L1939"/>
    </row>
    <row r="1940" spans="1:12" x14ac:dyDescent="0.25">
      <c r="A1940" s="2">
        <v>44064</v>
      </c>
      <c r="B1940"/>
      <c r="C1940"/>
      <c r="D1940" s="148">
        <v>10</v>
      </c>
      <c r="E1940" s="110">
        <f t="shared" si="34"/>
        <v>7705.6699999999664</v>
      </c>
      <c r="F1940" s="42" t="s">
        <v>130</v>
      </c>
      <c r="G1940" s="5" t="s">
        <v>455</v>
      </c>
      <c r="H1940"/>
      <c r="I1940"/>
      <c r="J1940"/>
      <c r="K1940"/>
      <c r="L1940"/>
    </row>
    <row r="1941" spans="1:12" x14ac:dyDescent="0.25">
      <c r="A1941" s="2">
        <v>44064</v>
      </c>
      <c r="B1941"/>
      <c r="C1941"/>
      <c r="D1941" s="143">
        <v>-9.75</v>
      </c>
      <c r="E1941" s="110">
        <f t="shared" si="34"/>
        <v>7695.9199999999664</v>
      </c>
      <c r="F1941" s="42" t="s">
        <v>129</v>
      </c>
      <c r="G1941" s="5" t="s">
        <v>989</v>
      </c>
      <c r="H1941"/>
      <c r="I1941"/>
      <c r="J1941"/>
      <c r="K1941"/>
      <c r="L1941"/>
    </row>
    <row r="1942" spans="1:12" x14ac:dyDescent="0.25">
      <c r="A1942" s="2">
        <v>44073</v>
      </c>
      <c r="B1942"/>
      <c r="C1942"/>
      <c r="D1942" s="145">
        <v>15</v>
      </c>
      <c r="E1942" s="110">
        <f t="shared" si="34"/>
        <v>7710.9199999999664</v>
      </c>
      <c r="F1942" s="42" t="s">
        <v>130</v>
      </c>
      <c r="G1942" s="5" t="s">
        <v>362</v>
      </c>
      <c r="H1942"/>
      <c r="I1942"/>
      <c r="J1942"/>
      <c r="K1942"/>
      <c r="L1942"/>
    </row>
    <row r="1943" spans="1:12" x14ac:dyDescent="0.25">
      <c r="A1943" s="2">
        <v>44074</v>
      </c>
      <c r="B1943"/>
      <c r="C1943"/>
      <c r="D1943" s="145">
        <v>10</v>
      </c>
      <c r="E1943" s="110">
        <f t="shared" si="34"/>
        <v>7720.9199999999664</v>
      </c>
      <c r="F1943" s="42" t="s">
        <v>130</v>
      </c>
      <c r="G1943" s="5" t="s">
        <v>315</v>
      </c>
      <c r="H1943"/>
      <c r="I1943"/>
      <c r="J1943"/>
      <c r="K1943"/>
      <c r="L1943"/>
    </row>
    <row r="1944" spans="1:12" x14ac:dyDescent="0.25">
      <c r="A1944" s="2">
        <v>44075</v>
      </c>
      <c r="B1944"/>
      <c r="C1944"/>
      <c r="D1944" s="145">
        <v>10</v>
      </c>
      <c r="E1944" s="110">
        <f t="shared" si="34"/>
        <v>7730.9199999999664</v>
      </c>
      <c r="F1944" s="42" t="s">
        <v>130</v>
      </c>
      <c r="G1944" s="5" t="s">
        <v>661</v>
      </c>
      <c r="H1944"/>
      <c r="I1944"/>
      <c r="J1944"/>
      <c r="K1944"/>
      <c r="L1944"/>
    </row>
    <row r="1945" spans="1:12" x14ac:dyDescent="0.25">
      <c r="A1945" s="2">
        <v>44075</v>
      </c>
      <c r="B1945"/>
      <c r="C1945"/>
      <c r="D1945" s="145">
        <v>10</v>
      </c>
      <c r="E1945" s="110">
        <f t="shared" si="34"/>
        <v>7740.9199999999664</v>
      </c>
      <c r="F1945" s="42" t="s">
        <v>130</v>
      </c>
      <c r="G1945" s="5" t="s">
        <v>325</v>
      </c>
      <c r="H1945"/>
      <c r="I1945"/>
      <c r="J1945"/>
      <c r="K1945"/>
      <c r="L1945"/>
    </row>
    <row r="1946" spans="1:12" x14ac:dyDescent="0.25">
      <c r="A1946" s="2">
        <v>44090</v>
      </c>
      <c r="B1946"/>
      <c r="C1946"/>
      <c r="D1946" s="148">
        <v>15</v>
      </c>
      <c r="E1946" s="110">
        <f t="shared" si="34"/>
        <v>7755.9199999999664</v>
      </c>
      <c r="F1946" s="42" t="s">
        <v>130</v>
      </c>
      <c r="G1946" s="5" t="s">
        <v>362</v>
      </c>
      <c r="H1946"/>
      <c r="I1946"/>
      <c r="J1946"/>
      <c r="K1946"/>
      <c r="L1946"/>
    </row>
    <row r="1947" spans="1:12" x14ac:dyDescent="0.25">
      <c r="A1947" s="2">
        <v>44095</v>
      </c>
      <c r="B1947"/>
      <c r="C1947"/>
      <c r="D1947" s="148">
        <v>10</v>
      </c>
      <c r="E1947" s="110">
        <f t="shared" si="34"/>
        <v>7765.9199999999664</v>
      </c>
      <c r="F1947" s="42" t="s">
        <v>130</v>
      </c>
      <c r="G1947" s="5" t="s">
        <v>455</v>
      </c>
      <c r="H1947"/>
      <c r="I1947"/>
      <c r="J1947"/>
      <c r="K1947"/>
      <c r="L1947"/>
    </row>
    <row r="1948" spans="1:12" x14ac:dyDescent="0.25">
      <c r="A1948" s="2">
        <v>44096</v>
      </c>
      <c r="B1948"/>
      <c r="C1948"/>
      <c r="D1948" s="143">
        <v>-9.75</v>
      </c>
      <c r="E1948" s="110">
        <f t="shared" si="34"/>
        <v>7756.1699999999664</v>
      </c>
      <c r="F1948" s="42" t="s">
        <v>129</v>
      </c>
      <c r="G1948" s="5" t="s">
        <v>989</v>
      </c>
      <c r="H1948"/>
      <c r="I1948"/>
      <c r="J1948"/>
      <c r="K1948"/>
      <c r="L1948"/>
    </row>
    <row r="1949" spans="1:12" x14ac:dyDescent="0.25">
      <c r="A1949" s="2">
        <v>44102</v>
      </c>
      <c r="B1949"/>
      <c r="C1949"/>
      <c r="D1949" s="148">
        <v>15</v>
      </c>
      <c r="E1949" s="110">
        <f t="shared" si="34"/>
        <v>7771.1699999999664</v>
      </c>
      <c r="F1949" s="42" t="s">
        <v>130</v>
      </c>
      <c r="G1949" s="5" t="s">
        <v>362</v>
      </c>
      <c r="H1949"/>
      <c r="I1949"/>
      <c r="J1949"/>
      <c r="K1949"/>
      <c r="L1949"/>
    </row>
    <row r="1950" spans="1:12" x14ac:dyDescent="0.25">
      <c r="A1950" s="2">
        <v>44104</v>
      </c>
      <c r="B1950"/>
      <c r="C1950"/>
      <c r="D1950" s="148">
        <v>10</v>
      </c>
      <c r="E1950" s="110">
        <f t="shared" si="34"/>
        <v>7781.1699999999664</v>
      </c>
      <c r="F1950" s="42" t="s">
        <v>130</v>
      </c>
      <c r="G1950" s="5" t="s">
        <v>315</v>
      </c>
      <c r="H1950"/>
      <c r="I1950"/>
      <c r="J1950"/>
      <c r="K1950"/>
      <c r="L1950"/>
    </row>
    <row r="1951" spans="1:12" x14ac:dyDescent="0.25">
      <c r="A1951" s="2">
        <v>44105</v>
      </c>
      <c r="B1951"/>
      <c r="C1951"/>
      <c r="D1951" s="148">
        <v>10</v>
      </c>
      <c r="E1951" s="110">
        <f t="shared" si="34"/>
        <v>7791.1699999999664</v>
      </c>
      <c r="F1951" s="42" t="s">
        <v>130</v>
      </c>
      <c r="G1951" s="5" t="s">
        <v>661</v>
      </c>
      <c r="H1951"/>
      <c r="I1951"/>
      <c r="J1951"/>
      <c r="K1951"/>
      <c r="L1951"/>
    </row>
    <row r="1952" spans="1:12" x14ac:dyDescent="0.25">
      <c r="A1952" s="2">
        <v>44105</v>
      </c>
      <c r="B1952"/>
      <c r="C1952"/>
      <c r="D1952" s="148">
        <v>10</v>
      </c>
      <c r="E1952" s="110">
        <f t="shared" ref="E1952:E1987" si="35">E1951+D1952</f>
        <v>7801.1699999999664</v>
      </c>
      <c r="F1952" s="42" t="s">
        <v>130</v>
      </c>
      <c r="G1952" s="5" t="s">
        <v>325</v>
      </c>
      <c r="H1952"/>
      <c r="I1952"/>
      <c r="J1952"/>
      <c r="K1952"/>
      <c r="L1952"/>
    </row>
    <row r="1953" spans="1:12" x14ac:dyDescent="0.25">
      <c r="A1953" s="2">
        <v>44125</v>
      </c>
      <c r="B1953"/>
      <c r="C1953"/>
      <c r="D1953" s="148">
        <v>10</v>
      </c>
      <c r="E1953" s="110">
        <f t="shared" si="35"/>
        <v>7811.1699999999664</v>
      </c>
      <c r="F1953" s="42" t="s">
        <v>130</v>
      </c>
      <c r="G1953" s="5" t="s">
        <v>455</v>
      </c>
      <c r="H1953"/>
      <c r="I1953"/>
      <c r="J1953"/>
      <c r="K1953"/>
      <c r="L1953"/>
    </row>
    <row r="1954" spans="1:12" x14ac:dyDescent="0.25">
      <c r="A1954" s="2">
        <v>44126</v>
      </c>
      <c r="B1954"/>
      <c r="C1954"/>
      <c r="D1954" s="143">
        <v>-12.45</v>
      </c>
      <c r="E1954" s="110">
        <f t="shared" si="35"/>
        <v>7798.7199999999666</v>
      </c>
      <c r="F1954" s="42" t="s">
        <v>129</v>
      </c>
      <c r="G1954" s="5" t="s">
        <v>1000</v>
      </c>
      <c r="H1954"/>
      <c r="I1954"/>
      <c r="J1954"/>
      <c r="K1954"/>
      <c r="L1954"/>
    </row>
    <row r="1955" spans="1:12" x14ac:dyDescent="0.25">
      <c r="A1955" s="2">
        <v>44127</v>
      </c>
      <c r="B1955"/>
      <c r="C1955"/>
      <c r="D1955" s="143">
        <v>-9.75</v>
      </c>
      <c r="E1955" s="110">
        <f t="shared" si="35"/>
        <v>7788.9699999999666</v>
      </c>
      <c r="F1955" s="42" t="s">
        <v>129</v>
      </c>
      <c r="G1955" s="5" t="s">
        <v>989</v>
      </c>
      <c r="H1955"/>
      <c r="I1955"/>
      <c r="J1955"/>
      <c r="K1955"/>
      <c r="L1955"/>
    </row>
    <row r="1956" spans="1:12" x14ac:dyDescent="0.25">
      <c r="A1956" s="2">
        <v>44133</v>
      </c>
      <c r="B1956"/>
      <c r="C1956"/>
      <c r="D1956" s="143">
        <v>-46.5</v>
      </c>
      <c r="E1956" s="110">
        <f t="shared" si="35"/>
        <v>7742.4699999999666</v>
      </c>
      <c r="F1956" s="42" t="s">
        <v>129</v>
      </c>
      <c r="G1956" s="5" t="s">
        <v>1006</v>
      </c>
      <c r="H1956"/>
      <c r="I1956"/>
      <c r="J1956"/>
      <c r="K1956"/>
      <c r="L1956"/>
    </row>
    <row r="1957" spans="1:12" x14ac:dyDescent="0.25">
      <c r="A1957" s="2">
        <v>44135</v>
      </c>
      <c r="B1957"/>
      <c r="C1957"/>
      <c r="D1957" s="143">
        <v>-72.5</v>
      </c>
      <c r="E1957" s="110">
        <f t="shared" si="35"/>
        <v>7669.9699999999666</v>
      </c>
      <c r="F1957" s="42" t="s">
        <v>129</v>
      </c>
      <c r="G1957" s="5" t="s">
        <v>1007</v>
      </c>
      <c r="H1957"/>
      <c r="I1957"/>
      <c r="J1957"/>
      <c r="K1957"/>
      <c r="L1957"/>
    </row>
    <row r="1958" spans="1:12" x14ac:dyDescent="0.25">
      <c r="A1958" s="2">
        <v>44137</v>
      </c>
      <c r="B1958"/>
      <c r="C1958"/>
      <c r="D1958" s="148">
        <v>10</v>
      </c>
      <c r="E1958" s="110">
        <f t="shared" si="35"/>
        <v>7679.9699999999666</v>
      </c>
      <c r="F1958" s="42" t="s">
        <v>130</v>
      </c>
      <c r="G1958" s="5" t="s">
        <v>315</v>
      </c>
      <c r="H1958"/>
      <c r="I1958"/>
      <c r="J1958"/>
      <c r="K1958"/>
      <c r="L1958"/>
    </row>
    <row r="1959" spans="1:12" x14ac:dyDescent="0.25">
      <c r="A1959" s="2">
        <v>44137</v>
      </c>
      <c r="B1959"/>
      <c r="C1959"/>
      <c r="D1959" s="148">
        <v>10</v>
      </c>
      <c r="E1959" s="110">
        <f t="shared" si="35"/>
        <v>7689.9699999999666</v>
      </c>
      <c r="F1959" s="42" t="s">
        <v>130</v>
      </c>
      <c r="G1959" s="5" t="s">
        <v>661</v>
      </c>
      <c r="H1959"/>
      <c r="I1959"/>
      <c r="J1959"/>
      <c r="K1959"/>
      <c r="L1959"/>
    </row>
    <row r="1960" spans="1:12" x14ac:dyDescent="0.25">
      <c r="A1960" s="2">
        <v>44137</v>
      </c>
      <c r="B1960"/>
      <c r="C1960"/>
      <c r="D1960" s="148">
        <v>10</v>
      </c>
      <c r="E1960" s="110">
        <f t="shared" si="35"/>
        <v>7699.9699999999666</v>
      </c>
      <c r="F1960" s="42" t="s">
        <v>130</v>
      </c>
      <c r="G1960" s="5" t="s">
        <v>325</v>
      </c>
      <c r="H1960"/>
      <c r="I1960"/>
      <c r="J1960"/>
      <c r="K1960"/>
      <c r="L1960"/>
    </row>
    <row r="1961" spans="1:12" x14ac:dyDescent="0.25">
      <c r="A1961" s="2">
        <v>44145</v>
      </c>
      <c r="B1961"/>
      <c r="C1961"/>
      <c r="D1961" s="148">
        <v>3080</v>
      </c>
      <c r="E1961" s="110">
        <f t="shared" si="35"/>
        <v>10779.969999999967</v>
      </c>
      <c r="F1961" s="42" t="s">
        <v>130</v>
      </c>
      <c r="G1961" s="5" t="s">
        <v>1008</v>
      </c>
      <c r="H1961"/>
      <c r="I1961"/>
      <c r="J1961"/>
      <c r="K1961"/>
      <c r="L1961"/>
    </row>
    <row r="1962" spans="1:12" x14ac:dyDescent="0.25">
      <c r="A1962" s="2">
        <v>44148</v>
      </c>
      <c r="B1962"/>
      <c r="C1962"/>
      <c r="D1962" s="148">
        <v>15</v>
      </c>
      <c r="E1962" s="110">
        <f t="shared" si="35"/>
        <v>10794.969999999967</v>
      </c>
      <c r="F1962" s="42" t="s">
        <v>130</v>
      </c>
      <c r="G1962" s="5" t="s">
        <v>362</v>
      </c>
      <c r="H1962"/>
      <c r="I1962"/>
      <c r="J1962"/>
      <c r="K1962"/>
      <c r="L1962"/>
    </row>
    <row r="1963" spans="1:12" x14ac:dyDescent="0.25">
      <c r="A1963" s="2">
        <v>44158</v>
      </c>
      <c r="B1963"/>
      <c r="C1963"/>
      <c r="D1963" s="148">
        <v>10</v>
      </c>
      <c r="E1963" s="110">
        <f t="shared" si="35"/>
        <v>10804.969999999967</v>
      </c>
      <c r="F1963" s="42" t="s">
        <v>130</v>
      </c>
      <c r="G1963" s="5" t="s">
        <v>455</v>
      </c>
      <c r="H1963"/>
      <c r="I1963"/>
      <c r="J1963"/>
      <c r="K1963"/>
      <c r="L1963"/>
    </row>
    <row r="1964" spans="1:12" x14ac:dyDescent="0.25">
      <c r="A1964" s="2">
        <v>44158</v>
      </c>
      <c r="B1964"/>
      <c r="C1964"/>
      <c r="D1964" s="143">
        <v>-9.75</v>
      </c>
      <c r="E1964" s="110">
        <f t="shared" si="35"/>
        <v>10795.219999999967</v>
      </c>
      <c r="F1964" s="42" t="s">
        <v>129</v>
      </c>
      <c r="G1964" s="5" t="s">
        <v>989</v>
      </c>
      <c r="H1964"/>
      <c r="I1964"/>
      <c r="J1964"/>
      <c r="K1964"/>
      <c r="L1964"/>
    </row>
    <row r="1965" spans="1:12" x14ac:dyDescent="0.25">
      <c r="A1965" s="2">
        <v>44164</v>
      </c>
      <c r="B1965"/>
      <c r="C1965"/>
      <c r="D1965" s="148">
        <v>15</v>
      </c>
      <c r="E1965" s="110">
        <f t="shared" si="35"/>
        <v>10810.219999999967</v>
      </c>
      <c r="F1965" s="42" t="s">
        <v>130</v>
      </c>
      <c r="G1965" s="5" t="s">
        <v>362</v>
      </c>
      <c r="H1965"/>
      <c r="I1965"/>
      <c r="J1965"/>
      <c r="K1965"/>
      <c r="L1965"/>
    </row>
    <row r="1966" spans="1:12" x14ac:dyDescent="0.25">
      <c r="A1966" s="2">
        <v>44165</v>
      </c>
      <c r="B1966"/>
      <c r="C1966"/>
      <c r="D1966" s="148">
        <v>10</v>
      </c>
      <c r="E1966" s="110">
        <f t="shared" si="35"/>
        <v>10820.219999999967</v>
      </c>
      <c r="F1966" s="42" t="s">
        <v>130</v>
      </c>
      <c r="G1966" s="5" t="s">
        <v>315</v>
      </c>
      <c r="H1966"/>
      <c r="I1966"/>
      <c r="J1966"/>
      <c r="K1966"/>
      <c r="L1966"/>
    </row>
    <row r="1967" spans="1:12" x14ac:dyDescent="0.25">
      <c r="A1967" s="2">
        <v>44166</v>
      </c>
      <c r="B1967"/>
      <c r="C1967"/>
      <c r="D1967" s="148">
        <v>10</v>
      </c>
      <c r="E1967" s="110">
        <f t="shared" si="35"/>
        <v>10830.219999999967</v>
      </c>
      <c r="F1967" s="42" t="s">
        <v>130</v>
      </c>
      <c r="G1967" s="5" t="s">
        <v>661</v>
      </c>
      <c r="H1967"/>
      <c r="I1967"/>
      <c r="J1967"/>
      <c r="K1967"/>
      <c r="L1967"/>
    </row>
    <row r="1968" spans="1:12" x14ac:dyDescent="0.25">
      <c r="A1968" s="2">
        <v>44166</v>
      </c>
      <c r="B1968"/>
      <c r="C1968"/>
      <c r="D1968" s="148">
        <v>10</v>
      </c>
      <c r="E1968" s="110">
        <f t="shared" si="35"/>
        <v>10840.219999999967</v>
      </c>
      <c r="F1968" s="42" t="s">
        <v>130</v>
      </c>
      <c r="G1968" s="5" t="s">
        <v>325</v>
      </c>
      <c r="H1968"/>
      <c r="I1968"/>
      <c r="J1968"/>
      <c r="K1968"/>
      <c r="L1968"/>
    </row>
    <row r="1969" spans="1:12" x14ac:dyDescent="0.25">
      <c r="A1969" s="2">
        <v>44167</v>
      </c>
      <c r="B1969"/>
      <c r="C1969"/>
      <c r="D1969" s="148">
        <v>60</v>
      </c>
      <c r="E1969" s="110">
        <f t="shared" si="35"/>
        <v>10900.219999999967</v>
      </c>
      <c r="F1969" s="42" t="s">
        <v>130</v>
      </c>
      <c r="G1969" s="5" t="s">
        <v>977</v>
      </c>
      <c r="H1969"/>
      <c r="I1969"/>
      <c r="J1969"/>
      <c r="K1969"/>
      <c r="L1969"/>
    </row>
    <row r="1970" spans="1:12" x14ac:dyDescent="0.25">
      <c r="A1970" s="2">
        <v>44175</v>
      </c>
      <c r="B1970"/>
      <c r="C1970"/>
      <c r="D1970" s="148">
        <v>100</v>
      </c>
      <c r="E1970" s="110">
        <f t="shared" si="35"/>
        <v>11000.219999999967</v>
      </c>
      <c r="F1970" s="42" t="s">
        <v>130</v>
      </c>
      <c r="G1970" s="5" t="s">
        <v>1010</v>
      </c>
      <c r="H1970"/>
      <c r="I1970"/>
      <c r="J1970"/>
      <c r="K1970"/>
      <c r="L1970"/>
    </row>
    <row r="1971" spans="1:12" x14ac:dyDescent="0.25">
      <c r="A1971" s="2">
        <v>44180</v>
      </c>
      <c r="B1971"/>
      <c r="C1971"/>
      <c r="D1971" s="148">
        <v>1000</v>
      </c>
      <c r="E1971" s="110">
        <f t="shared" si="35"/>
        <v>12000.219999999967</v>
      </c>
      <c r="F1971" s="42" t="s">
        <v>130</v>
      </c>
      <c r="G1971" s="5" t="s">
        <v>627</v>
      </c>
      <c r="H1971"/>
      <c r="I1971"/>
      <c r="J1971"/>
      <c r="K1971"/>
      <c r="L1971"/>
    </row>
    <row r="1972" spans="1:12" x14ac:dyDescent="0.25">
      <c r="A1972" s="2">
        <v>44184</v>
      </c>
      <c r="B1972"/>
      <c r="C1972"/>
      <c r="D1972" s="148">
        <v>50</v>
      </c>
      <c r="E1972" s="110">
        <f t="shared" si="35"/>
        <v>12050.219999999967</v>
      </c>
      <c r="F1972" s="42" t="s">
        <v>130</v>
      </c>
      <c r="G1972" s="5" t="s">
        <v>982</v>
      </c>
      <c r="H1972"/>
      <c r="I1972"/>
      <c r="J1972"/>
      <c r="K1972"/>
      <c r="L1972"/>
    </row>
    <row r="1973" spans="1:12" x14ac:dyDescent="0.25">
      <c r="A1973" s="2">
        <v>44186</v>
      </c>
      <c r="B1973"/>
      <c r="C1973"/>
      <c r="D1973" s="148">
        <v>10</v>
      </c>
      <c r="E1973" s="110">
        <f t="shared" si="35"/>
        <v>12060.219999999967</v>
      </c>
      <c r="F1973" s="42" t="s">
        <v>130</v>
      </c>
      <c r="G1973" s="5" t="s">
        <v>455</v>
      </c>
      <c r="H1973"/>
      <c r="I1973"/>
      <c r="J1973"/>
      <c r="K1973"/>
      <c r="L1973"/>
    </row>
    <row r="1974" spans="1:12" x14ac:dyDescent="0.25">
      <c r="A1974" s="2">
        <v>44186</v>
      </c>
      <c r="B1974"/>
      <c r="C1974"/>
      <c r="D1974" s="148">
        <v>-9.9</v>
      </c>
      <c r="E1974" s="110">
        <f t="shared" si="35"/>
        <v>12050.319999999967</v>
      </c>
      <c r="F1974" s="42" t="s">
        <v>129</v>
      </c>
      <c r="G1974" s="5" t="s">
        <v>989</v>
      </c>
      <c r="H1974"/>
      <c r="I1974"/>
      <c r="J1974"/>
      <c r="K1974"/>
      <c r="L1974"/>
    </row>
    <row r="1975" spans="1:12" x14ac:dyDescent="0.25">
      <c r="A1975" s="2">
        <v>44187</v>
      </c>
      <c r="B1975"/>
      <c r="C1975"/>
      <c r="D1975" s="148">
        <v>800</v>
      </c>
      <c r="E1975" s="110">
        <f t="shared" si="35"/>
        <v>12850.319999999967</v>
      </c>
      <c r="F1975" s="42" t="s">
        <v>130</v>
      </c>
      <c r="G1975" s="5" t="s">
        <v>311</v>
      </c>
      <c r="H1975"/>
      <c r="I1975"/>
      <c r="J1975"/>
      <c r="K1975"/>
      <c r="L1975"/>
    </row>
    <row r="1976" spans="1:12" x14ac:dyDescent="0.25">
      <c r="A1976" s="2">
        <v>44188</v>
      </c>
      <c r="B1976"/>
      <c r="C1976"/>
      <c r="D1976" s="148">
        <v>-363</v>
      </c>
      <c r="E1976" s="110">
        <f t="shared" si="35"/>
        <v>12487.319999999967</v>
      </c>
      <c r="F1976" s="42" t="s">
        <v>129</v>
      </c>
      <c r="G1976" s="5" t="s">
        <v>980</v>
      </c>
      <c r="J1976"/>
      <c r="K1976"/>
      <c r="L1976"/>
    </row>
    <row r="1977" spans="1:12" x14ac:dyDescent="0.25">
      <c r="A1977" s="2">
        <v>44191</v>
      </c>
      <c r="B1977"/>
      <c r="C1977"/>
      <c r="D1977" s="148">
        <v>125</v>
      </c>
      <c r="E1977" s="110">
        <f t="shared" si="35"/>
        <v>12612.319999999967</v>
      </c>
      <c r="F1977" s="42" t="s">
        <v>130</v>
      </c>
      <c r="G1977" s="5" t="s">
        <v>985</v>
      </c>
      <c r="J1977"/>
      <c r="K1977"/>
      <c r="L1977"/>
    </row>
    <row r="1978" spans="1:12" x14ac:dyDescent="0.25">
      <c r="A1978" s="2">
        <v>44194</v>
      </c>
      <c r="B1978"/>
      <c r="C1978"/>
      <c r="D1978" s="148">
        <v>200</v>
      </c>
      <c r="E1978" s="110">
        <f t="shared" si="35"/>
        <v>12812.319999999967</v>
      </c>
      <c r="F1978" s="42" t="s">
        <v>130</v>
      </c>
      <c r="G1978" s="5" t="s">
        <v>1011</v>
      </c>
      <c r="J1978"/>
      <c r="K1978"/>
      <c r="L1978"/>
    </row>
    <row r="1979" spans="1:12" x14ac:dyDescent="0.25">
      <c r="A1979" s="2">
        <v>44196</v>
      </c>
      <c r="B1979"/>
      <c r="C1979"/>
      <c r="D1979" s="148">
        <v>10</v>
      </c>
      <c r="E1979" s="110">
        <f t="shared" si="35"/>
        <v>12822.319999999967</v>
      </c>
      <c r="F1979" s="42" t="s">
        <v>130</v>
      </c>
      <c r="G1979" s="5" t="s">
        <v>315</v>
      </c>
      <c r="J1979"/>
      <c r="K1979"/>
      <c r="L1979"/>
    </row>
    <row r="1980" spans="1:12" x14ac:dyDescent="0.25">
      <c r="A1980" s="2"/>
      <c r="B1980"/>
      <c r="C1980"/>
      <c r="D1980" s="148"/>
      <c r="E1980" s="110">
        <f t="shared" si="35"/>
        <v>12822.319999999967</v>
      </c>
      <c r="F1980" s="42"/>
      <c r="G1980" s="5"/>
      <c r="J1980"/>
      <c r="K1980"/>
      <c r="L1980"/>
    </row>
    <row r="1981" spans="1:12" x14ac:dyDescent="0.25">
      <c r="A1981" s="2">
        <v>44200</v>
      </c>
      <c r="B1981"/>
      <c r="C1981"/>
      <c r="D1981" s="148">
        <v>10</v>
      </c>
      <c r="E1981" s="110">
        <f t="shared" si="35"/>
        <v>12832.319999999967</v>
      </c>
      <c r="F1981" s="42" t="s">
        <v>130</v>
      </c>
      <c r="G1981" s="5" t="s">
        <v>325</v>
      </c>
      <c r="J1981"/>
      <c r="K1981"/>
      <c r="L1981"/>
    </row>
    <row r="1982" spans="1:12" x14ac:dyDescent="0.25">
      <c r="A1982" s="2">
        <v>44200</v>
      </c>
      <c r="B1982"/>
      <c r="C1982"/>
      <c r="D1982" s="148">
        <v>10</v>
      </c>
      <c r="E1982" s="110">
        <f t="shared" si="35"/>
        <v>12842.319999999967</v>
      </c>
      <c r="F1982" s="42" t="s">
        <v>130</v>
      </c>
      <c r="G1982" s="5" t="s">
        <v>661</v>
      </c>
      <c r="J1982"/>
      <c r="K1982"/>
      <c r="L1982"/>
    </row>
    <row r="1983" spans="1:12" x14ac:dyDescent="0.25">
      <c r="A1983" s="2">
        <v>44200</v>
      </c>
      <c r="B1983"/>
      <c r="C1983"/>
      <c r="D1983" s="148">
        <v>-59.82</v>
      </c>
      <c r="E1983" s="110">
        <f t="shared" si="35"/>
        <v>12782.499999999967</v>
      </c>
      <c r="F1983" s="42" t="s">
        <v>129</v>
      </c>
      <c r="G1983" s="5" t="s">
        <v>990</v>
      </c>
      <c r="H1983"/>
      <c r="I1983"/>
      <c r="J1983"/>
      <c r="K1983"/>
      <c r="L1983"/>
    </row>
    <row r="1984" spans="1:12" x14ac:dyDescent="0.25">
      <c r="A1984" s="2">
        <v>44207</v>
      </c>
      <c r="B1984"/>
      <c r="C1984"/>
      <c r="D1984" s="148">
        <v>100</v>
      </c>
      <c r="E1984" s="110">
        <f t="shared" si="35"/>
        <v>12882.499999999967</v>
      </c>
      <c r="F1984" s="42" t="s">
        <v>130</v>
      </c>
      <c r="G1984" s="5" t="s">
        <v>987</v>
      </c>
      <c r="H1984"/>
      <c r="I1984"/>
      <c r="J1984"/>
      <c r="K1984"/>
      <c r="L1984"/>
    </row>
    <row r="1985" spans="1:12" x14ac:dyDescent="0.25">
      <c r="A1985" s="2">
        <v>44208</v>
      </c>
      <c r="B1985"/>
      <c r="C1985"/>
      <c r="D1985" s="148">
        <v>100</v>
      </c>
      <c r="E1985" s="110">
        <f t="shared" si="35"/>
        <v>12982.499999999967</v>
      </c>
      <c r="F1985" s="42" t="s">
        <v>130</v>
      </c>
      <c r="G1985" s="5" t="s">
        <v>992</v>
      </c>
      <c r="H1985"/>
      <c r="I1985"/>
      <c r="J1985"/>
      <c r="K1985"/>
      <c r="L1985"/>
    </row>
    <row r="1986" spans="1:12" x14ac:dyDescent="0.25">
      <c r="A1986" s="2">
        <v>44210</v>
      </c>
      <c r="B1986"/>
      <c r="C1986"/>
      <c r="D1986" s="148">
        <v>-30.45</v>
      </c>
      <c r="E1986" s="110">
        <f t="shared" si="35"/>
        <v>12952.049999999967</v>
      </c>
      <c r="F1986" s="42" t="s">
        <v>129</v>
      </c>
      <c r="G1986" s="5" t="s">
        <v>1000</v>
      </c>
      <c r="H1986"/>
      <c r="I1986"/>
      <c r="J1986"/>
      <c r="K1986"/>
      <c r="L1986"/>
    </row>
    <row r="1987" spans="1:12" x14ac:dyDescent="0.25">
      <c r="A1987" s="2">
        <v>44217</v>
      </c>
      <c r="B1987"/>
      <c r="C1987"/>
      <c r="D1987" s="148">
        <v>10</v>
      </c>
      <c r="E1987" s="110">
        <f t="shared" si="35"/>
        <v>12962.049999999967</v>
      </c>
      <c r="F1987" s="42" t="s">
        <v>130</v>
      </c>
      <c r="G1987" s="5" t="s">
        <v>455</v>
      </c>
      <c r="H1987"/>
      <c r="I1987"/>
      <c r="J1987"/>
      <c r="K1987"/>
      <c r="L1987"/>
    </row>
    <row r="1988" spans="1:12" x14ac:dyDescent="0.25">
      <c r="A1988" s="2">
        <v>44218</v>
      </c>
      <c r="B1988"/>
      <c r="C1988"/>
      <c r="D1988" s="148">
        <v>-9.6</v>
      </c>
      <c r="E1988" s="110">
        <f>E1987+D1988</f>
        <v>12952.449999999966</v>
      </c>
      <c r="F1988" s="42" t="s">
        <v>129</v>
      </c>
      <c r="G1988" s="5" t="s">
        <v>989</v>
      </c>
      <c r="H1988"/>
      <c r="I1988"/>
      <c r="J1988"/>
      <c r="K1988"/>
      <c r="L1988"/>
    </row>
    <row r="1989" spans="1:12" x14ac:dyDescent="0.25">
      <c r="A1989" s="2">
        <v>44228</v>
      </c>
      <c r="B1989"/>
      <c r="C1989"/>
      <c r="D1989" s="148">
        <v>10</v>
      </c>
      <c r="E1989" s="110">
        <f t="shared" ref="E1989:E2054" si="36">E1988+D1989</f>
        <v>12962.449999999966</v>
      </c>
      <c r="F1989" s="42" t="s">
        <v>130</v>
      </c>
      <c r="G1989" s="5" t="s">
        <v>315</v>
      </c>
      <c r="H1989"/>
      <c r="I1989"/>
      <c r="J1989"/>
      <c r="K1989"/>
      <c r="L1989"/>
    </row>
    <row r="1990" spans="1:12" x14ac:dyDescent="0.25">
      <c r="A1990" s="2">
        <v>44228</v>
      </c>
      <c r="B1990"/>
      <c r="C1990"/>
      <c r="D1990" s="148">
        <v>10</v>
      </c>
      <c r="E1990" s="110">
        <f t="shared" si="36"/>
        <v>12972.449999999966</v>
      </c>
      <c r="F1990" s="42" t="s">
        <v>130</v>
      </c>
      <c r="G1990" s="5" t="s">
        <v>325</v>
      </c>
      <c r="H1990"/>
      <c r="I1990"/>
      <c r="J1990"/>
      <c r="K1990"/>
      <c r="L1990"/>
    </row>
    <row r="1991" spans="1:12" x14ac:dyDescent="0.25">
      <c r="A1991" s="2">
        <v>44228</v>
      </c>
      <c r="B1991"/>
      <c r="C1991"/>
      <c r="D1991" s="148">
        <v>10</v>
      </c>
      <c r="E1991" s="110">
        <f t="shared" si="36"/>
        <v>12982.449999999966</v>
      </c>
      <c r="F1991" s="42" t="s">
        <v>130</v>
      </c>
      <c r="G1991" s="5" t="s">
        <v>661</v>
      </c>
      <c r="H1991"/>
      <c r="I1991"/>
      <c r="J1991"/>
      <c r="K1991"/>
      <c r="L1991"/>
    </row>
    <row r="1992" spans="1:12" x14ac:dyDescent="0.25">
      <c r="A1992" s="2">
        <v>44229</v>
      </c>
      <c r="B1992"/>
      <c r="C1992"/>
      <c r="D1992" s="148">
        <v>15</v>
      </c>
      <c r="E1992" s="110">
        <f t="shared" si="36"/>
        <v>12997.449999999966</v>
      </c>
      <c r="F1992" s="42" t="s">
        <v>130</v>
      </c>
      <c r="G1992" s="5" t="s">
        <v>362</v>
      </c>
      <c r="H1992"/>
      <c r="I1992"/>
      <c r="J1992"/>
      <c r="K1992"/>
      <c r="L1992"/>
    </row>
    <row r="1993" spans="1:12" x14ac:dyDescent="0.25">
      <c r="A1993" s="2">
        <v>44240</v>
      </c>
      <c r="B1993"/>
      <c r="C1993"/>
      <c r="D1993" s="148">
        <v>-16.989999999999998</v>
      </c>
      <c r="E1993" s="110">
        <f t="shared" si="36"/>
        <v>12980.459999999966</v>
      </c>
      <c r="F1993" s="42" t="s">
        <v>129</v>
      </c>
      <c r="G1993" s="5" t="s">
        <v>1015</v>
      </c>
      <c r="H1993"/>
      <c r="I1993"/>
      <c r="J1993"/>
      <c r="K1993"/>
      <c r="L1993"/>
    </row>
    <row r="1994" spans="1:12" x14ac:dyDescent="0.25">
      <c r="A1994" s="2">
        <v>44245</v>
      </c>
      <c r="B1994"/>
      <c r="C1994"/>
      <c r="D1994" s="148">
        <v>-9.9</v>
      </c>
      <c r="E1994" s="110">
        <f t="shared" si="36"/>
        <v>12970.559999999967</v>
      </c>
      <c r="F1994" s="42" t="s">
        <v>129</v>
      </c>
      <c r="G1994" s="5" t="s">
        <v>989</v>
      </c>
      <c r="H1994"/>
      <c r="I1994"/>
      <c r="J1994"/>
      <c r="K1994"/>
      <c r="L1994"/>
    </row>
    <row r="1995" spans="1:12" x14ac:dyDescent="0.25">
      <c r="A1995" s="2">
        <v>44249</v>
      </c>
      <c r="B1995"/>
      <c r="C1995"/>
      <c r="D1995" s="148">
        <v>10</v>
      </c>
      <c r="E1995" s="110">
        <f t="shared" si="36"/>
        <v>12980.559999999967</v>
      </c>
      <c r="F1995" s="42" t="s">
        <v>130</v>
      </c>
      <c r="G1995" s="5" t="s">
        <v>455</v>
      </c>
      <c r="H1995"/>
      <c r="I1995"/>
      <c r="J1995"/>
      <c r="K1995"/>
      <c r="L1995"/>
    </row>
    <row r="1996" spans="1:12" x14ac:dyDescent="0.25">
      <c r="A1996" s="2">
        <v>44249</v>
      </c>
      <c r="B1996"/>
      <c r="C1996"/>
      <c r="D1996" s="148">
        <v>-360</v>
      </c>
      <c r="E1996" s="110">
        <f t="shared" si="36"/>
        <v>12620.559999999967</v>
      </c>
      <c r="F1996" s="42" t="s">
        <v>948</v>
      </c>
      <c r="G1996" s="5" t="s">
        <v>1017</v>
      </c>
      <c r="H1996"/>
      <c r="I1996"/>
      <c r="J1996"/>
      <c r="K1996"/>
      <c r="L1996"/>
    </row>
    <row r="1997" spans="1:12" x14ac:dyDescent="0.25">
      <c r="A1997" s="2">
        <v>44256</v>
      </c>
      <c r="B1997"/>
      <c r="C1997"/>
      <c r="D1997" s="148">
        <v>10</v>
      </c>
      <c r="E1997" s="110">
        <f t="shared" si="36"/>
        <v>12630.559999999967</v>
      </c>
      <c r="F1997" s="42" t="s">
        <v>130</v>
      </c>
      <c r="G1997" s="5" t="s">
        <v>315</v>
      </c>
      <c r="H1997"/>
      <c r="I1997"/>
      <c r="J1997"/>
      <c r="K1997"/>
      <c r="L1997"/>
    </row>
    <row r="1998" spans="1:12" x14ac:dyDescent="0.25">
      <c r="A1998" s="2">
        <v>44256</v>
      </c>
      <c r="B1998"/>
      <c r="C1998"/>
      <c r="D1998" s="148">
        <v>10</v>
      </c>
      <c r="E1998" s="110">
        <f t="shared" si="36"/>
        <v>12640.559999999967</v>
      </c>
      <c r="F1998" s="42" t="s">
        <v>130</v>
      </c>
      <c r="G1998" s="5" t="s">
        <v>325</v>
      </c>
      <c r="H1998"/>
      <c r="I1998"/>
      <c r="J1998"/>
      <c r="K1998"/>
      <c r="L1998"/>
    </row>
    <row r="1999" spans="1:12" x14ac:dyDescent="0.25">
      <c r="A1999" s="2">
        <v>44256</v>
      </c>
      <c r="B1999"/>
      <c r="C1999"/>
      <c r="D1999" s="148">
        <v>10</v>
      </c>
      <c r="E1999" s="110">
        <f t="shared" si="36"/>
        <v>12650.559999999967</v>
      </c>
      <c r="F1999" s="42" t="s">
        <v>130</v>
      </c>
      <c r="G1999" s="5" t="s">
        <v>661</v>
      </c>
      <c r="H1999"/>
      <c r="I1999"/>
      <c r="J1999"/>
      <c r="K1999"/>
      <c r="L1999"/>
    </row>
    <row r="2000" spans="1:12" x14ac:dyDescent="0.25">
      <c r="A2000" s="2">
        <v>44260</v>
      </c>
      <c r="B2000"/>
      <c r="C2000"/>
      <c r="D2000" s="148">
        <v>15</v>
      </c>
      <c r="E2000" s="110">
        <f t="shared" si="36"/>
        <v>12665.559999999967</v>
      </c>
      <c r="F2000" s="42" t="s">
        <v>130</v>
      </c>
      <c r="G2000" s="5" t="s">
        <v>362</v>
      </c>
      <c r="H2000"/>
      <c r="I2000"/>
      <c r="J2000"/>
      <c r="K2000"/>
      <c r="L2000"/>
    </row>
    <row r="2001" spans="1:12" x14ac:dyDescent="0.25">
      <c r="A2001" s="2">
        <v>44273</v>
      </c>
      <c r="B2001"/>
      <c r="C2001"/>
      <c r="D2001" s="148">
        <v>-9.9</v>
      </c>
      <c r="E2001" s="110">
        <f t="shared" si="36"/>
        <v>12655.659999999967</v>
      </c>
      <c r="F2001" s="42" t="s">
        <v>129</v>
      </c>
      <c r="G2001" s="5" t="s">
        <v>989</v>
      </c>
      <c r="H2001"/>
      <c r="I2001"/>
      <c r="J2001"/>
      <c r="K2001"/>
      <c r="L2001"/>
    </row>
    <row r="2002" spans="1:12" x14ac:dyDescent="0.25">
      <c r="A2002" s="2">
        <v>44277</v>
      </c>
      <c r="B2002"/>
      <c r="C2002"/>
      <c r="D2002" s="148">
        <v>10</v>
      </c>
      <c r="E2002" s="110">
        <f t="shared" si="36"/>
        <v>12665.659999999967</v>
      </c>
      <c r="F2002" s="42" t="s">
        <v>130</v>
      </c>
      <c r="G2002" s="5" t="s">
        <v>455</v>
      </c>
      <c r="H2002"/>
      <c r="I2002"/>
      <c r="J2002"/>
      <c r="K2002"/>
      <c r="L2002"/>
    </row>
    <row r="2003" spans="1:12" x14ac:dyDescent="0.25">
      <c r="A2003" s="2">
        <v>44286</v>
      </c>
      <c r="B2003"/>
      <c r="C2003"/>
      <c r="D2003" s="148">
        <v>10</v>
      </c>
      <c r="E2003" s="110">
        <f t="shared" si="36"/>
        <v>12675.659999999967</v>
      </c>
      <c r="F2003" s="42" t="s">
        <v>130</v>
      </c>
      <c r="G2003" s="5" t="s">
        <v>315</v>
      </c>
      <c r="H2003"/>
      <c r="I2003"/>
      <c r="J2003"/>
      <c r="K2003"/>
      <c r="L2003"/>
    </row>
    <row r="2004" spans="1:12" x14ac:dyDescent="0.25">
      <c r="A2004" s="2">
        <v>44286</v>
      </c>
      <c r="B2004"/>
      <c r="C2004"/>
      <c r="D2004" s="148">
        <v>15</v>
      </c>
      <c r="E2004" s="110">
        <f t="shared" si="36"/>
        <v>12690.659999999967</v>
      </c>
      <c r="F2004" s="42" t="s">
        <v>130</v>
      </c>
      <c r="G2004" s="5" t="s">
        <v>362</v>
      </c>
      <c r="H2004"/>
      <c r="I2004"/>
      <c r="J2004"/>
      <c r="K2004"/>
      <c r="L2004"/>
    </row>
    <row r="2005" spans="1:12" x14ac:dyDescent="0.25">
      <c r="A2005" s="2">
        <v>44287</v>
      </c>
      <c r="B2005"/>
      <c r="C2005"/>
      <c r="D2005" s="148">
        <v>10</v>
      </c>
      <c r="E2005" s="110">
        <f t="shared" si="36"/>
        <v>12700.659999999967</v>
      </c>
      <c r="F2005" s="42" t="s">
        <v>130</v>
      </c>
      <c r="G2005" s="5" t="s">
        <v>325</v>
      </c>
      <c r="H2005"/>
      <c r="I2005"/>
      <c r="J2005"/>
      <c r="K2005"/>
      <c r="L2005"/>
    </row>
    <row r="2006" spans="1:12" x14ac:dyDescent="0.25">
      <c r="A2006" s="2">
        <v>44287</v>
      </c>
      <c r="B2006"/>
      <c r="C2006"/>
      <c r="D2006" s="148">
        <v>10</v>
      </c>
      <c r="E2006" s="110">
        <f t="shared" si="36"/>
        <v>12710.659999999967</v>
      </c>
      <c r="F2006" s="42" t="s">
        <v>130</v>
      </c>
      <c r="G2006" s="5" t="s">
        <v>661</v>
      </c>
      <c r="H2006"/>
      <c r="I2006"/>
      <c r="J2006"/>
      <c r="K2006"/>
      <c r="L2006"/>
    </row>
    <row r="2007" spans="1:12" x14ac:dyDescent="0.25">
      <c r="A2007" s="2">
        <v>44300</v>
      </c>
      <c r="B2007"/>
      <c r="C2007"/>
      <c r="D2007" s="148">
        <v>-13.52</v>
      </c>
      <c r="E2007" s="110">
        <f t="shared" si="36"/>
        <v>12697.139999999967</v>
      </c>
      <c r="F2007" s="42" t="s">
        <v>129</v>
      </c>
      <c r="G2007" s="5" t="s">
        <v>1018</v>
      </c>
      <c r="H2007"/>
      <c r="I2007"/>
      <c r="J2007"/>
      <c r="K2007"/>
      <c r="L2007"/>
    </row>
    <row r="2008" spans="1:12" x14ac:dyDescent="0.25">
      <c r="A2008" s="2">
        <v>44300</v>
      </c>
      <c r="B2008"/>
      <c r="C2008"/>
      <c r="D2008" s="148">
        <v>13.52</v>
      </c>
      <c r="E2008" s="110">
        <f t="shared" si="36"/>
        <v>12710.659999999967</v>
      </c>
      <c r="F2008" s="42" t="s">
        <v>129</v>
      </c>
      <c r="G2008" s="5" t="s">
        <v>1019</v>
      </c>
      <c r="H2008"/>
      <c r="I2008"/>
      <c r="J2008"/>
      <c r="K2008"/>
      <c r="L2008"/>
    </row>
    <row r="2009" spans="1:12" x14ac:dyDescent="0.25">
      <c r="A2009" s="2">
        <v>44307</v>
      </c>
      <c r="B2009"/>
      <c r="C2009"/>
      <c r="D2009" s="148">
        <v>10</v>
      </c>
      <c r="E2009" s="110">
        <f t="shared" si="36"/>
        <v>12720.659999999967</v>
      </c>
      <c r="F2009" s="42" t="s">
        <v>130</v>
      </c>
      <c r="G2009" s="5" t="s">
        <v>455</v>
      </c>
      <c r="H2009"/>
      <c r="I2009"/>
      <c r="J2009"/>
      <c r="K2009"/>
      <c r="L2009"/>
    </row>
    <row r="2010" spans="1:12" x14ac:dyDescent="0.25">
      <c r="A2010" s="2">
        <v>44310</v>
      </c>
      <c r="B2010"/>
      <c r="C2010"/>
      <c r="D2010" s="148">
        <v>15</v>
      </c>
      <c r="E2010" s="110">
        <f t="shared" si="36"/>
        <v>12735.659999999967</v>
      </c>
      <c r="F2010" s="42" t="s">
        <v>130</v>
      </c>
      <c r="G2010" s="5" t="s">
        <v>362</v>
      </c>
      <c r="H2010"/>
      <c r="I2010"/>
      <c r="J2010"/>
      <c r="K2010"/>
      <c r="L2010"/>
    </row>
    <row r="2011" spans="1:12" x14ac:dyDescent="0.25">
      <c r="A2011" s="2">
        <v>44312</v>
      </c>
      <c r="B2011"/>
      <c r="C2011"/>
      <c r="D2011" s="148">
        <v>-9.9</v>
      </c>
      <c r="E2011" s="110">
        <f t="shared" si="36"/>
        <v>12725.759999999967</v>
      </c>
      <c r="F2011" s="42" t="s">
        <v>129</v>
      </c>
      <c r="G2011" s="5" t="s">
        <v>989</v>
      </c>
      <c r="H2011"/>
      <c r="I2011"/>
      <c r="J2011"/>
      <c r="K2011"/>
      <c r="L2011"/>
    </row>
    <row r="2012" spans="1:12" x14ac:dyDescent="0.25">
      <c r="A2012" s="2">
        <v>44316</v>
      </c>
      <c r="B2012"/>
      <c r="C2012"/>
      <c r="D2012" s="148">
        <v>10</v>
      </c>
      <c r="E2012" s="110">
        <f t="shared" si="36"/>
        <v>12735.759999999967</v>
      </c>
      <c r="F2012" s="42" t="s">
        <v>130</v>
      </c>
      <c r="G2012" s="5" t="s">
        <v>315</v>
      </c>
      <c r="H2012"/>
      <c r="I2012"/>
      <c r="J2012"/>
      <c r="K2012"/>
      <c r="L2012"/>
    </row>
    <row r="2013" spans="1:12" x14ac:dyDescent="0.25">
      <c r="A2013" s="2">
        <v>44319</v>
      </c>
      <c r="B2013"/>
      <c r="C2013"/>
      <c r="D2013" s="148">
        <v>10</v>
      </c>
      <c r="E2013" s="110">
        <f t="shared" si="36"/>
        <v>12745.759999999967</v>
      </c>
      <c r="F2013" s="42" t="s">
        <v>130</v>
      </c>
      <c r="G2013" s="5" t="s">
        <v>325</v>
      </c>
      <c r="H2013"/>
      <c r="I2013"/>
      <c r="J2013"/>
      <c r="K2013"/>
      <c r="L2013"/>
    </row>
    <row r="2014" spans="1:12" x14ac:dyDescent="0.25">
      <c r="A2014" s="2">
        <v>44319</v>
      </c>
      <c r="B2014"/>
      <c r="C2014"/>
      <c r="D2014" s="148">
        <v>10</v>
      </c>
      <c r="E2014" s="110">
        <f t="shared" si="36"/>
        <v>12755.759999999967</v>
      </c>
      <c r="F2014" s="42" t="s">
        <v>130</v>
      </c>
      <c r="G2014" s="5" t="s">
        <v>661</v>
      </c>
      <c r="H2014"/>
      <c r="I2014"/>
      <c r="J2014"/>
      <c r="K2014"/>
      <c r="L2014"/>
    </row>
    <row r="2015" spans="1:12" x14ac:dyDescent="0.25">
      <c r="A2015" s="2">
        <v>44337</v>
      </c>
      <c r="B2015"/>
      <c r="C2015"/>
      <c r="D2015" s="148">
        <v>10</v>
      </c>
      <c r="E2015" s="110">
        <f t="shared" si="36"/>
        <v>12765.759999999967</v>
      </c>
      <c r="F2015" s="42" t="s">
        <v>130</v>
      </c>
      <c r="G2015" s="5" t="s">
        <v>455</v>
      </c>
      <c r="H2015"/>
      <c r="I2015"/>
      <c r="J2015"/>
      <c r="K2015"/>
      <c r="L2015"/>
    </row>
    <row r="2016" spans="1:12" x14ac:dyDescent="0.25">
      <c r="A2016" s="2">
        <v>44341</v>
      </c>
      <c r="B2016"/>
      <c r="C2016"/>
      <c r="D2016" s="148">
        <v>-9.9</v>
      </c>
      <c r="E2016" s="110">
        <f t="shared" si="36"/>
        <v>12755.859999999968</v>
      </c>
      <c r="F2016" s="42" t="s">
        <v>129</v>
      </c>
      <c r="G2016" s="5" t="s">
        <v>989</v>
      </c>
      <c r="H2016"/>
      <c r="I2016"/>
      <c r="J2016"/>
      <c r="K2016"/>
      <c r="L2016"/>
    </row>
    <row r="2017" spans="1:12" x14ac:dyDescent="0.25">
      <c r="A2017" s="2">
        <v>44342</v>
      </c>
      <c r="B2017"/>
      <c r="C2017"/>
      <c r="D2017" s="148">
        <v>50</v>
      </c>
      <c r="E2017" s="110">
        <f t="shared" si="36"/>
        <v>12805.859999999968</v>
      </c>
      <c r="F2017" s="42" t="s">
        <v>130</v>
      </c>
      <c r="G2017" s="5" t="s">
        <v>599</v>
      </c>
      <c r="H2017"/>
      <c r="I2017"/>
      <c r="J2017"/>
      <c r="K2017"/>
      <c r="L2017"/>
    </row>
    <row r="2018" spans="1:12" x14ac:dyDescent="0.25">
      <c r="A2018" s="2">
        <v>44343</v>
      </c>
      <c r="B2018"/>
      <c r="C2018"/>
      <c r="D2018" s="148">
        <v>15</v>
      </c>
      <c r="E2018" s="110">
        <f t="shared" si="36"/>
        <v>12820.859999999968</v>
      </c>
      <c r="F2018" s="42" t="s">
        <v>130</v>
      </c>
      <c r="G2018" s="5" t="s">
        <v>362</v>
      </c>
      <c r="H2018"/>
      <c r="I2018"/>
      <c r="J2018"/>
      <c r="K2018"/>
      <c r="L2018"/>
    </row>
    <row r="2019" spans="1:12" x14ac:dyDescent="0.25">
      <c r="A2019" s="2">
        <v>44347</v>
      </c>
      <c r="B2019"/>
      <c r="C2019"/>
      <c r="D2019" s="148">
        <v>10</v>
      </c>
      <c r="E2019" s="110">
        <f t="shared" si="36"/>
        <v>12830.859999999968</v>
      </c>
      <c r="F2019" s="42" t="s">
        <v>130</v>
      </c>
      <c r="G2019" s="5" t="s">
        <v>315</v>
      </c>
      <c r="H2019"/>
      <c r="I2019"/>
      <c r="J2019"/>
      <c r="K2019"/>
      <c r="L2019"/>
    </row>
    <row r="2020" spans="1:12" x14ac:dyDescent="0.25">
      <c r="A2020" s="2">
        <v>44348</v>
      </c>
      <c r="B2020"/>
      <c r="C2020"/>
      <c r="D2020" s="148">
        <v>10</v>
      </c>
      <c r="E2020" s="110">
        <f t="shared" si="36"/>
        <v>12840.859999999968</v>
      </c>
      <c r="F2020" s="42" t="s">
        <v>130</v>
      </c>
      <c r="G2020" s="5" t="s">
        <v>661</v>
      </c>
      <c r="H2020"/>
      <c r="I2020"/>
      <c r="J2020"/>
      <c r="K2020"/>
      <c r="L2020"/>
    </row>
    <row r="2021" spans="1:12" x14ac:dyDescent="0.25">
      <c r="A2021" s="2">
        <v>44348</v>
      </c>
      <c r="B2021"/>
      <c r="C2021"/>
      <c r="D2021" s="148">
        <v>10</v>
      </c>
      <c r="E2021" s="110">
        <f t="shared" si="36"/>
        <v>12850.859999999968</v>
      </c>
      <c r="F2021" s="42" t="s">
        <v>130</v>
      </c>
      <c r="G2021" s="5" t="s">
        <v>325</v>
      </c>
      <c r="H2021"/>
      <c r="I2021"/>
      <c r="J2021"/>
      <c r="K2021"/>
      <c r="L2021"/>
    </row>
    <row r="2022" spans="1:12" x14ac:dyDescent="0.25">
      <c r="A2022" s="2">
        <v>44352</v>
      </c>
      <c r="B2022"/>
      <c r="C2022"/>
      <c r="D2022" s="148">
        <v>-100</v>
      </c>
      <c r="E2022" s="110">
        <f t="shared" si="36"/>
        <v>12750.859999999968</v>
      </c>
      <c r="F2022" s="42" t="s">
        <v>129</v>
      </c>
      <c r="G2022" s="5" t="s">
        <v>1020</v>
      </c>
      <c r="H2022"/>
      <c r="I2022"/>
      <c r="J2022"/>
      <c r="K2022"/>
      <c r="L2022"/>
    </row>
    <row r="2023" spans="1:12" x14ac:dyDescent="0.25">
      <c r="A2023" s="2">
        <v>44352</v>
      </c>
      <c r="B2023"/>
      <c r="C2023"/>
      <c r="D2023" s="148">
        <v>100</v>
      </c>
      <c r="E2023" s="110">
        <f t="shared" si="36"/>
        <v>12850.859999999968</v>
      </c>
      <c r="F2023" s="42" t="s">
        <v>129</v>
      </c>
      <c r="G2023" s="5" t="s">
        <v>1020</v>
      </c>
      <c r="H2023"/>
      <c r="I2023"/>
      <c r="J2023"/>
      <c r="K2023"/>
      <c r="L2023"/>
    </row>
    <row r="2024" spans="1:12" x14ac:dyDescent="0.25">
      <c r="A2024" s="2">
        <v>44365</v>
      </c>
      <c r="B2024"/>
      <c r="C2024"/>
      <c r="D2024" s="148">
        <v>-9.9</v>
      </c>
      <c r="E2024" s="110">
        <f t="shared" si="36"/>
        <v>12840.959999999968</v>
      </c>
      <c r="F2024" s="42" t="s">
        <v>129</v>
      </c>
      <c r="G2024" s="5" t="s">
        <v>989</v>
      </c>
      <c r="H2024"/>
      <c r="I2024"/>
      <c r="J2024"/>
      <c r="K2024"/>
      <c r="L2024"/>
    </row>
    <row r="2025" spans="1:12" x14ac:dyDescent="0.25">
      <c r="A2025" s="2">
        <v>44368</v>
      </c>
      <c r="B2025"/>
      <c r="C2025"/>
      <c r="D2025" s="148">
        <v>10</v>
      </c>
      <c r="E2025" s="110">
        <f t="shared" si="36"/>
        <v>12850.959999999968</v>
      </c>
      <c r="F2025" s="42" t="s">
        <v>130</v>
      </c>
      <c r="G2025" s="5" t="s">
        <v>455</v>
      </c>
      <c r="H2025"/>
      <c r="I2025"/>
      <c r="J2025"/>
      <c r="K2025"/>
      <c r="L2025"/>
    </row>
    <row r="2026" spans="1:12" x14ac:dyDescent="0.25">
      <c r="A2026" s="2">
        <v>44373</v>
      </c>
      <c r="B2026"/>
      <c r="C2026"/>
      <c r="D2026" s="148">
        <v>15</v>
      </c>
      <c r="E2026" s="110">
        <f t="shared" si="36"/>
        <v>12865.959999999968</v>
      </c>
      <c r="F2026" s="42" t="s">
        <v>130</v>
      </c>
      <c r="G2026" s="5" t="s">
        <v>362</v>
      </c>
      <c r="H2026"/>
      <c r="I2026"/>
      <c r="J2026"/>
      <c r="K2026"/>
      <c r="L2026"/>
    </row>
    <row r="2027" spans="1:12" x14ac:dyDescent="0.25">
      <c r="A2027" s="2">
        <v>44377</v>
      </c>
      <c r="B2027"/>
      <c r="C2027"/>
      <c r="D2027" s="148">
        <v>10</v>
      </c>
      <c r="E2027" s="110">
        <f t="shared" si="36"/>
        <v>12875.959999999968</v>
      </c>
      <c r="F2027" s="42" t="s">
        <v>130</v>
      </c>
      <c r="G2027" s="5" t="s">
        <v>315</v>
      </c>
      <c r="H2027"/>
      <c r="I2027"/>
      <c r="J2027"/>
      <c r="K2027"/>
      <c r="L2027"/>
    </row>
    <row r="2028" spans="1:12" x14ac:dyDescent="0.25">
      <c r="A2028" s="2">
        <v>44378</v>
      </c>
      <c r="B2028"/>
      <c r="C2028"/>
      <c r="D2028" s="148">
        <v>10</v>
      </c>
      <c r="E2028" s="110">
        <f t="shared" si="36"/>
        <v>12885.959999999968</v>
      </c>
      <c r="F2028" s="42" t="s">
        <v>130</v>
      </c>
      <c r="G2028" s="5" t="s">
        <v>661</v>
      </c>
      <c r="H2028"/>
      <c r="I2028"/>
      <c r="J2028"/>
      <c r="K2028"/>
      <c r="L2028"/>
    </row>
    <row r="2029" spans="1:12" x14ac:dyDescent="0.25">
      <c r="A2029" s="2">
        <v>44378</v>
      </c>
      <c r="B2029"/>
      <c r="C2029"/>
      <c r="D2029" s="148">
        <v>10</v>
      </c>
      <c r="E2029" s="110">
        <f t="shared" si="36"/>
        <v>12895.959999999968</v>
      </c>
      <c r="F2029" s="42" t="s">
        <v>130</v>
      </c>
      <c r="G2029" s="5" t="s">
        <v>325</v>
      </c>
      <c r="H2029"/>
      <c r="I2029"/>
      <c r="J2029"/>
      <c r="K2029"/>
      <c r="L2029"/>
    </row>
    <row r="2030" spans="1:12" x14ac:dyDescent="0.25">
      <c r="A2030" s="2">
        <v>44387</v>
      </c>
      <c r="B2030"/>
      <c r="C2030"/>
      <c r="D2030" s="148">
        <v>1853.53</v>
      </c>
      <c r="E2030" s="110">
        <f t="shared" si="36"/>
        <v>14749.489999999969</v>
      </c>
      <c r="F2030" s="42" t="s">
        <v>130</v>
      </c>
      <c r="G2030" s="5" t="s">
        <v>348</v>
      </c>
      <c r="H2030"/>
      <c r="I2030"/>
      <c r="J2030"/>
      <c r="K2030"/>
      <c r="L2030"/>
    </row>
    <row r="2031" spans="1:12" x14ac:dyDescent="0.25">
      <c r="A2031" s="2">
        <v>44390</v>
      </c>
      <c r="B2031"/>
      <c r="C2031"/>
      <c r="D2031" s="148">
        <v>-99</v>
      </c>
      <c r="E2031" s="110">
        <f t="shared" si="36"/>
        <v>14650.489999999969</v>
      </c>
      <c r="F2031" s="42" t="s">
        <v>129</v>
      </c>
      <c r="G2031" s="5" t="s">
        <v>1002</v>
      </c>
      <c r="H2031"/>
      <c r="I2031"/>
      <c r="J2031"/>
      <c r="K2031"/>
      <c r="L2031"/>
    </row>
    <row r="2032" spans="1:12" x14ac:dyDescent="0.25">
      <c r="A2032" s="2">
        <v>44390</v>
      </c>
      <c r="B2032"/>
      <c r="C2032"/>
      <c r="D2032" s="148">
        <v>60</v>
      </c>
      <c r="E2032" s="110">
        <f t="shared" si="36"/>
        <v>14710.489999999969</v>
      </c>
      <c r="F2032" s="42" t="s">
        <v>130</v>
      </c>
      <c r="G2032" s="5" t="s">
        <v>977</v>
      </c>
      <c r="H2032"/>
      <c r="I2032"/>
      <c r="J2032"/>
      <c r="K2032"/>
      <c r="L2032"/>
    </row>
    <row r="2033" spans="1:12" x14ac:dyDescent="0.25">
      <c r="A2033" s="2">
        <v>44398</v>
      </c>
      <c r="B2033"/>
      <c r="C2033"/>
      <c r="D2033" s="148">
        <v>10</v>
      </c>
      <c r="E2033" s="110">
        <f t="shared" si="36"/>
        <v>14720.489999999969</v>
      </c>
      <c r="F2033" s="42" t="s">
        <v>130</v>
      </c>
      <c r="G2033" s="5" t="s">
        <v>455</v>
      </c>
      <c r="H2033"/>
      <c r="I2033"/>
      <c r="J2033"/>
      <c r="K2033"/>
      <c r="L2033"/>
    </row>
    <row r="2034" spans="1:12" x14ac:dyDescent="0.25">
      <c r="A2034" s="2">
        <v>44399</v>
      </c>
      <c r="B2034"/>
      <c r="C2034"/>
      <c r="D2034" s="148">
        <v>-9.9</v>
      </c>
      <c r="E2034" s="110">
        <f t="shared" si="36"/>
        <v>14710.589999999969</v>
      </c>
      <c r="F2034" s="42" t="s">
        <v>129</v>
      </c>
      <c r="G2034" s="5" t="s">
        <v>989</v>
      </c>
      <c r="H2034"/>
      <c r="I2034"/>
      <c r="J2034"/>
      <c r="K2034"/>
      <c r="L2034"/>
    </row>
    <row r="2035" spans="1:12" x14ac:dyDescent="0.25">
      <c r="A2035" s="2">
        <v>44407</v>
      </c>
      <c r="B2035"/>
      <c r="C2035"/>
      <c r="D2035" s="148">
        <v>50</v>
      </c>
      <c r="E2035" s="110">
        <f t="shared" si="36"/>
        <v>14760.589999999969</v>
      </c>
      <c r="F2035" s="42" t="s">
        <v>130</v>
      </c>
      <c r="G2035" s="5" t="s">
        <v>1021</v>
      </c>
      <c r="H2035"/>
      <c r="I2035"/>
      <c r="J2035"/>
      <c r="K2035"/>
      <c r="L2035"/>
    </row>
    <row r="2036" spans="1:12" x14ac:dyDescent="0.25">
      <c r="A2036" s="2">
        <v>44410</v>
      </c>
      <c r="B2036"/>
      <c r="C2036"/>
      <c r="D2036" s="148">
        <v>10</v>
      </c>
      <c r="E2036" s="110">
        <f t="shared" si="36"/>
        <v>14770.589999999969</v>
      </c>
      <c r="F2036" s="42" t="s">
        <v>130</v>
      </c>
      <c r="G2036" s="5" t="s">
        <v>315</v>
      </c>
      <c r="H2036"/>
      <c r="I2036"/>
      <c r="J2036"/>
      <c r="K2036"/>
      <c r="L2036"/>
    </row>
    <row r="2037" spans="1:12" x14ac:dyDescent="0.25">
      <c r="A2037" s="2">
        <v>44410</v>
      </c>
      <c r="B2037"/>
      <c r="C2037"/>
      <c r="D2037" s="148">
        <v>10</v>
      </c>
      <c r="E2037" s="110">
        <f t="shared" si="36"/>
        <v>14780.589999999969</v>
      </c>
      <c r="F2037" s="42" t="s">
        <v>130</v>
      </c>
      <c r="G2037" s="5" t="s">
        <v>325</v>
      </c>
      <c r="H2037"/>
      <c r="I2037"/>
      <c r="J2037"/>
      <c r="K2037"/>
      <c r="L2037"/>
    </row>
    <row r="2038" spans="1:12" x14ac:dyDescent="0.25">
      <c r="A2038" s="2">
        <v>44410</v>
      </c>
      <c r="B2038"/>
      <c r="C2038"/>
      <c r="D2038" s="148">
        <v>10</v>
      </c>
      <c r="E2038" s="110">
        <f t="shared" si="36"/>
        <v>14790.589999999969</v>
      </c>
      <c r="F2038" s="42" t="s">
        <v>130</v>
      </c>
      <c r="G2038" s="5" t="s">
        <v>661</v>
      </c>
      <c r="H2038"/>
      <c r="I2038"/>
      <c r="J2038"/>
      <c r="K2038"/>
      <c r="L2038"/>
    </row>
    <row r="2039" spans="1:12" x14ac:dyDescent="0.25">
      <c r="A2039" s="2">
        <v>44428</v>
      </c>
      <c r="B2039"/>
      <c r="C2039"/>
      <c r="D2039" s="148">
        <v>-9.9</v>
      </c>
      <c r="E2039" s="110">
        <f t="shared" si="36"/>
        <v>14780.68999999997</v>
      </c>
      <c r="F2039" s="42" t="s">
        <v>129</v>
      </c>
      <c r="G2039" s="5" t="s">
        <v>989</v>
      </c>
      <c r="H2039"/>
      <c r="I2039"/>
      <c r="J2039"/>
      <c r="K2039"/>
      <c r="L2039"/>
    </row>
    <row r="2040" spans="1:12" x14ac:dyDescent="0.25">
      <c r="A2040" s="2">
        <v>44431</v>
      </c>
      <c r="B2040"/>
      <c r="C2040"/>
      <c r="D2040" s="148">
        <v>10</v>
      </c>
      <c r="E2040" s="110">
        <f t="shared" si="36"/>
        <v>14790.68999999997</v>
      </c>
      <c r="F2040" s="42" t="s">
        <v>130</v>
      </c>
      <c r="G2040" s="5" t="s">
        <v>455</v>
      </c>
      <c r="H2040"/>
      <c r="I2040"/>
      <c r="J2040"/>
      <c r="K2040"/>
      <c r="L2040"/>
    </row>
    <row r="2041" spans="1:12" x14ac:dyDescent="0.25">
      <c r="A2041" s="2">
        <v>44439</v>
      </c>
      <c r="B2041"/>
      <c r="C2041"/>
      <c r="D2041" s="148">
        <v>10</v>
      </c>
      <c r="E2041" s="110">
        <f t="shared" si="36"/>
        <v>14800.68999999997</v>
      </c>
      <c r="F2041" s="42" t="s">
        <v>130</v>
      </c>
      <c r="G2041" s="5" t="s">
        <v>315</v>
      </c>
      <c r="H2041"/>
      <c r="I2041"/>
      <c r="J2041"/>
      <c r="K2041"/>
      <c r="L2041"/>
    </row>
    <row r="2042" spans="1:12" x14ac:dyDescent="0.25">
      <c r="A2042" s="2">
        <v>44440</v>
      </c>
      <c r="B2042"/>
      <c r="C2042"/>
      <c r="D2042" s="148">
        <v>10</v>
      </c>
      <c r="E2042" s="110">
        <f t="shared" si="36"/>
        <v>14810.68999999997</v>
      </c>
      <c r="F2042" s="42" t="s">
        <v>130</v>
      </c>
      <c r="G2042" s="5" t="s">
        <v>325</v>
      </c>
      <c r="H2042"/>
      <c r="I2042"/>
      <c r="J2042"/>
      <c r="K2042"/>
      <c r="L2042"/>
    </row>
    <row r="2043" spans="1:12" x14ac:dyDescent="0.25">
      <c r="A2043" s="2">
        <v>44440</v>
      </c>
      <c r="B2043"/>
      <c r="C2043"/>
      <c r="D2043" s="148">
        <v>10</v>
      </c>
      <c r="E2043" s="110">
        <f t="shared" si="36"/>
        <v>14820.68999999997</v>
      </c>
      <c r="F2043" s="42" t="s">
        <v>130</v>
      </c>
      <c r="G2043" s="5" t="s">
        <v>661</v>
      </c>
      <c r="H2043"/>
      <c r="I2043"/>
      <c r="J2043"/>
      <c r="K2043"/>
      <c r="L2043"/>
    </row>
    <row r="2044" spans="1:12" x14ac:dyDescent="0.25">
      <c r="A2044" s="2">
        <v>44440</v>
      </c>
      <c r="B2044"/>
      <c r="C2044"/>
      <c r="D2044" s="148">
        <v>15</v>
      </c>
      <c r="E2044" s="110">
        <f t="shared" si="36"/>
        <v>14835.68999999997</v>
      </c>
      <c r="F2044" s="42" t="s">
        <v>130</v>
      </c>
      <c r="G2044" s="5" t="s">
        <v>362</v>
      </c>
      <c r="H2044"/>
      <c r="I2044"/>
      <c r="J2044"/>
      <c r="K2044"/>
      <c r="L2044"/>
    </row>
    <row r="2045" spans="1:12" x14ac:dyDescent="0.25">
      <c r="A2045" s="2">
        <v>44452</v>
      </c>
      <c r="B2045"/>
      <c r="C2045"/>
      <c r="D2045" s="148">
        <v>1000</v>
      </c>
      <c r="E2045" s="110">
        <f t="shared" si="36"/>
        <v>15835.68999999997</v>
      </c>
      <c r="F2045" s="42" t="s">
        <v>130</v>
      </c>
      <c r="G2045" s="5" t="s">
        <v>987</v>
      </c>
      <c r="H2045"/>
      <c r="I2045"/>
      <c r="J2045"/>
      <c r="K2045"/>
      <c r="L2045"/>
    </row>
    <row r="2046" spans="1:12" x14ac:dyDescent="0.25">
      <c r="A2046" s="2">
        <v>44363</v>
      </c>
      <c r="B2046"/>
      <c r="C2046"/>
      <c r="D2046" s="148">
        <v>329.7</v>
      </c>
      <c r="E2046" s="110">
        <f t="shared" si="36"/>
        <v>16165.38999999997</v>
      </c>
      <c r="F2046" s="42" t="s">
        <v>130</v>
      </c>
      <c r="G2046" s="5" t="s">
        <v>1022</v>
      </c>
      <c r="H2046"/>
      <c r="I2046"/>
      <c r="J2046"/>
      <c r="K2046"/>
      <c r="L2046"/>
    </row>
    <row r="2047" spans="1:12" x14ac:dyDescent="0.25">
      <c r="A2047" s="2">
        <v>44456</v>
      </c>
      <c r="B2047"/>
      <c r="C2047"/>
      <c r="D2047" s="148">
        <v>-9.9</v>
      </c>
      <c r="E2047" s="110">
        <f t="shared" si="36"/>
        <v>16155.489999999971</v>
      </c>
      <c r="F2047" s="42" t="s">
        <v>129</v>
      </c>
      <c r="G2047" s="5" t="s">
        <v>989</v>
      </c>
      <c r="H2047"/>
      <c r="I2047"/>
      <c r="J2047"/>
      <c r="K2047"/>
      <c r="L2047"/>
    </row>
    <row r="2048" spans="1:12" x14ac:dyDescent="0.25">
      <c r="A2048" s="2">
        <v>44460</v>
      </c>
      <c r="B2048"/>
      <c r="C2048"/>
      <c r="D2048" s="148">
        <v>10</v>
      </c>
      <c r="E2048" s="110">
        <f t="shared" si="36"/>
        <v>16165.489999999971</v>
      </c>
      <c r="F2048" s="42" t="s">
        <v>130</v>
      </c>
      <c r="G2048" s="5" t="s">
        <v>455</v>
      </c>
      <c r="H2048"/>
      <c r="I2048"/>
      <c r="J2048"/>
      <c r="K2048"/>
      <c r="L2048"/>
    </row>
    <row r="2049" spans="1:12" x14ac:dyDescent="0.25">
      <c r="A2049" s="2">
        <v>44469</v>
      </c>
      <c r="B2049"/>
      <c r="C2049"/>
      <c r="D2049" s="148">
        <v>10</v>
      </c>
      <c r="E2049" s="110">
        <f t="shared" si="36"/>
        <v>16175.489999999971</v>
      </c>
      <c r="F2049" s="42" t="s">
        <v>130</v>
      </c>
      <c r="G2049" s="5" t="s">
        <v>315</v>
      </c>
      <c r="H2049"/>
      <c r="I2049"/>
      <c r="J2049"/>
      <c r="K2049"/>
      <c r="L2049"/>
    </row>
    <row r="2050" spans="1:12" x14ac:dyDescent="0.25">
      <c r="A2050" s="2">
        <v>44470</v>
      </c>
      <c r="B2050"/>
      <c r="C2050"/>
      <c r="D2050" s="148">
        <v>10</v>
      </c>
      <c r="E2050" s="110">
        <f t="shared" si="36"/>
        <v>16185.489999999971</v>
      </c>
      <c r="F2050" s="42" t="s">
        <v>130</v>
      </c>
      <c r="G2050" s="5" t="s">
        <v>325</v>
      </c>
      <c r="H2050"/>
      <c r="I2050"/>
      <c r="J2050"/>
      <c r="K2050"/>
      <c r="L2050"/>
    </row>
    <row r="2051" spans="1:12" x14ac:dyDescent="0.25">
      <c r="A2051" s="2">
        <v>44470</v>
      </c>
      <c r="B2051"/>
      <c r="C2051"/>
      <c r="D2051" s="148">
        <v>10</v>
      </c>
      <c r="E2051" s="110">
        <f t="shared" si="36"/>
        <v>16195.489999999971</v>
      </c>
      <c r="F2051" s="42" t="s">
        <v>130</v>
      </c>
      <c r="G2051" s="5" t="s">
        <v>661</v>
      </c>
      <c r="H2051"/>
      <c r="I2051"/>
      <c r="J2051"/>
      <c r="K2051"/>
      <c r="L2051"/>
    </row>
    <row r="2052" spans="1:12" x14ac:dyDescent="0.25">
      <c r="A2052" s="2">
        <v>44476</v>
      </c>
      <c r="B2052"/>
      <c r="C2052"/>
      <c r="D2052" s="148">
        <v>1000</v>
      </c>
      <c r="E2052" s="110">
        <f t="shared" si="36"/>
        <v>17195.489999999969</v>
      </c>
      <c r="F2052" s="42" t="s">
        <v>130</v>
      </c>
      <c r="G2052" s="5" t="s">
        <v>999</v>
      </c>
      <c r="H2052"/>
      <c r="I2052"/>
      <c r="J2052"/>
      <c r="K2052"/>
      <c r="L2052"/>
    </row>
    <row r="2053" spans="1:12" x14ac:dyDescent="0.25">
      <c r="A2053" s="2">
        <v>44478</v>
      </c>
      <c r="B2053"/>
      <c r="C2053"/>
      <c r="D2053" s="148">
        <v>800</v>
      </c>
      <c r="E2053" s="110">
        <f t="shared" si="36"/>
        <v>17995.489999999969</v>
      </c>
      <c r="F2053" s="42" t="s">
        <v>130</v>
      </c>
      <c r="G2053" s="5" t="s">
        <v>311</v>
      </c>
      <c r="H2053"/>
      <c r="I2053"/>
      <c r="J2053"/>
      <c r="K2053"/>
      <c r="L2053"/>
    </row>
    <row r="2054" spans="1:12" x14ac:dyDescent="0.25">
      <c r="A2054" s="2">
        <v>44490</v>
      </c>
      <c r="B2054"/>
      <c r="C2054"/>
      <c r="D2054" s="148">
        <v>10</v>
      </c>
      <c r="E2054" s="110">
        <f t="shared" si="36"/>
        <v>18005.489999999969</v>
      </c>
      <c r="F2054" s="42" t="s">
        <v>130</v>
      </c>
      <c r="G2054" s="5" t="s">
        <v>455</v>
      </c>
      <c r="H2054"/>
      <c r="I2054"/>
      <c r="J2054"/>
      <c r="K2054"/>
      <c r="L2054"/>
    </row>
    <row r="2055" spans="1:12" x14ac:dyDescent="0.25">
      <c r="A2055" s="2">
        <v>44494</v>
      </c>
      <c r="B2055"/>
      <c r="C2055"/>
      <c r="D2055" s="148">
        <v>-9.9</v>
      </c>
      <c r="E2055" s="110">
        <f>E2054+D2055</f>
        <v>17995.589999999967</v>
      </c>
      <c r="F2055" s="42" t="s">
        <v>129</v>
      </c>
      <c r="G2055" s="5" t="s">
        <v>989</v>
      </c>
      <c r="H2055"/>
      <c r="I2055"/>
      <c r="J2055"/>
      <c r="K2055"/>
      <c r="L2055"/>
    </row>
    <row r="2056" spans="1:12" x14ac:dyDescent="0.25">
      <c r="A2056" s="2">
        <v>44495</v>
      </c>
      <c r="B2056"/>
      <c r="C2056"/>
      <c r="D2056" s="148">
        <v>15</v>
      </c>
      <c r="E2056" s="110">
        <f>E2055+D2056</f>
        <v>18010.589999999967</v>
      </c>
      <c r="F2056" s="42" t="s">
        <v>130</v>
      </c>
      <c r="G2056" s="5" t="s">
        <v>362</v>
      </c>
      <c r="H2056"/>
      <c r="I2056"/>
      <c r="J2056"/>
      <c r="K2056"/>
      <c r="L2056"/>
    </row>
    <row r="2057" spans="1:12" x14ac:dyDescent="0.25">
      <c r="A2057" s="2">
        <v>44501</v>
      </c>
      <c r="B2057"/>
      <c r="C2057"/>
      <c r="D2057" s="148">
        <v>10</v>
      </c>
      <c r="E2057" s="110">
        <f t="shared" ref="E2057:E2092" si="37">E2056+D2057</f>
        <v>18020.589999999967</v>
      </c>
      <c r="F2057" s="42" t="s">
        <v>130</v>
      </c>
      <c r="G2057" s="5" t="s">
        <v>315</v>
      </c>
      <c r="H2057"/>
      <c r="I2057"/>
      <c r="J2057"/>
      <c r="K2057"/>
      <c r="L2057"/>
    </row>
    <row r="2058" spans="1:12" x14ac:dyDescent="0.25">
      <c r="A2058" s="2">
        <v>44501</v>
      </c>
      <c r="B2058"/>
      <c r="C2058"/>
      <c r="D2058" s="148">
        <v>10</v>
      </c>
      <c r="E2058" s="110">
        <f t="shared" si="37"/>
        <v>18030.589999999967</v>
      </c>
      <c r="F2058" s="42" t="s">
        <v>130</v>
      </c>
      <c r="G2058" s="5" t="s">
        <v>325</v>
      </c>
      <c r="H2058"/>
      <c r="I2058"/>
      <c r="J2058"/>
      <c r="K2058"/>
      <c r="L2058"/>
    </row>
    <row r="2059" spans="1:12" x14ac:dyDescent="0.25">
      <c r="A2059" s="2">
        <v>44501</v>
      </c>
      <c r="B2059"/>
      <c r="C2059"/>
      <c r="D2059" s="148">
        <v>10</v>
      </c>
      <c r="E2059" s="110">
        <f t="shared" si="37"/>
        <v>18040.589999999967</v>
      </c>
      <c r="F2059" s="42" t="s">
        <v>130</v>
      </c>
      <c r="G2059" s="5" t="s">
        <v>661</v>
      </c>
      <c r="H2059"/>
      <c r="I2059"/>
      <c r="J2059"/>
      <c r="K2059"/>
      <c r="L2059"/>
    </row>
    <row r="2060" spans="1:12" x14ac:dyDescent="0.25">
      <c r="A2060" s="2">
        <v>44501</v>
      </c>
      <c r="B2060"/>
      <c r="C2060"/>
      <c r="D2060" s="148">
        <v>-1170</v>
      </c>
      <c r="E2060" s="110">
        <f t="shared" si="37"/>
        <v>16870.589999999967</v>
      </c>
      <c r="F2060" s="42" t="s">
        <v>134</v>
      </c>
      <c r="G2060" s="5" t="s">
        <v>1024</v>
      </c>
      <c r="H2060"/>
      <c r="I2060"/>
      <c r="J2060"/>
      <c r="K2060"/>
      <c r="L2060"/>
    </row>
    <row r="2061" spans="1:12" x14ac:dyDescent="0.25">
      <c r="A2061" s="2">
        <v>44513</v>
      </c>
      <c r="B2061"/>
      <c r="C2061"/>
      <c r="D2061" s="148">
        <v>-0.01</v>
      </c>
      <c r="E2061" s="110">
        <f t="shared" si="37"/>
        <v>16870.579999999969</v>
      </c>
      <c r="F2061" s="42" t="s">
        <v>129</v>
      </c>
      <c r="G2061" s="5" t="s">
        <v>1025</v>
      </c>
      <c r="H2061"/>
      <c r="I2061"/>
      <c r="J2061"/>
      <c r="K2061"/>
      <c r="L2061"/>
    </row>
    <row r="2062" spans="1:12" x14ac:dyDescent="0.25">
      <c r="A2062" s="2">
        <v>44522</v>
      </c>
      <c r="B2062"/>
      <c r="C2062"/>
      <c r="D2062" s="148">
        <v>10</v>
      </c>
      <c r="E2062" s="110">
        <f t="shared" si="37"/>
        <v>16880.579999999969</v>
      </c>
      <c r="F2062" s="42" t="s">
        <v>134</v>
      </c>
      <c r="G2062" s="5" t="s">
        <v>455</v>
      </c>
      <c r="H2062"/>
      <c r="I2062"/>
      <c r="J2062"/>
      <c r="K2062"/>
      <c r="L2062"/>
    </row>
    <row r="2063" spans="1:12" x14ac:dyDescent="0.25">
      <c r="A2063" s="2">
        <v>44522</v>
      </c>
      <c r="B2063"/>
      <c r="C2063"/>
      <c r="D2063" s="148">
        <v>-9.9</v>
      </c>
      <c r="E2063" s="110">
        <f t="shared" si="37"/>
        <v>16870.679999999968</v>
      </c>
      <c r="F2063" s="42" t="s">
        <v>129</v>
      </c>
      <c r="G2063" s="5" t="s">
        <v>989</v>
      </c>
      <c r="H2063"/>
      <c r="I2063"/>
      <c r="J2063"/>
      <c r="K2063"/>
      <c r="L2063"/>
    </row>
    <row r="2064" spans="1:12" x14ac:dyDescent="0.25">
      <c r="A2064" s="2">
        <v>44530</v>
      </c>
      <c r="B2064"/>
      <c r="C2064"/>
      <c r="D2064" s="148">
        <v>10</v>
      </c>
      <c r="E2064" s="110">
        <f t="shared" si="37"/>
        <v>16880.679999999968</v>
      </c>
      <c r="F2064" s="42" t="s">
        <v>130</v>
      </c>
      <c r="G2064" s="5" t="s">
        <v>315</v>
      </c>
      <c r="H2064"/>
      <c r="I2064"/>
      <c r="J2064"/>
      <c r="K2064"/>
      <c r="L2064"/>
    </row>
    <row r="2065" spans="1:12" x14ac:dyDescent="0.25">
      <c r="A2065" s="2">
        <v>44531</v>
      </c>
      <c r="B2065"/>
      <c r="C2065"/>
      <c r="D2065" s="148">
        <v>10</v>
      </c>
      <c r="E2065" s="110">
        <f t="shared" si="37"/>
        <v>16890.679999999968</v>
      </c>
      <c r="F2065" s="42" t="s">
        <v>130</v>
      </c>
      <c r="G2065" s="5" t="s">
        <v>325</v>
      </c>
      <c r="H2065"/>
      <c r="I2065"/>
      <c r="J2065"/>
      <c r="K2065"/>
      <c r="L2065"/>
    </row>
    <row r="2066" spans="1:12" x14ac:dyDescent="0.25">
      <c r="A2066" s="2">
        <v>44531</v>
      </c>
      <c r="B2066"/>
      <c r="C2066"/>
      <c r="D2066" s="148">
        <v>10</v>
      </c>
      <c r="E2066" s="110">
        <f t="shared" si="37"/>
        <v>16900.679999999968</v>
      </c>
      <c r="F2066" s="42" t="s">
        <v>130</v>
      </c>
      <c r="G2066" s="5" t="s">
        <v>661</v>
      </c>
      <c r="H2066"/>
      <c r="I2066"/>
      <c r="J2066"/>
      <c r="K2066"/>
      <c r="L2066"/>
    </row>
    <row r="2067" spans="1:12" x14ac:dyDescent="0.25">
      <c r="A2067" s="2">
        <v>44229</v>
      </c>
      <c r="B2067"/>
      <c r="C2067"/>
      <c r="D2067" s="148">
        <v>100</v>
      </c>
      <c r="E2067" s="110">
        <f t="shared" si="37"/>
        <v>17000.679999999968</v>
      </c>
      <c r="F2067" s="42" t="s">
        <v>130</v>
      </c>
      <c r="G2067" s="5" t="s">
        <v>1010</v>
      </c>
      <c r="H2067"/>
      <c r="I2067"/>
      <c r="J2067"/>
      <c r="K2067"/>
      <c r="L2067"/>
    </row>
    <row r="2068" spans="1:12" x14ac:dyDescent="0.25">
      <c r="A2068" s="2">
        <v>44534</v>
      </c>
      <c r="B2068"/>
      <c r="C2068"/>
      <c r="D2068" s="148">
        <v>15</v>
      </c>
      <c r="E2068" s="110">
        <f t="shared" si="37"/>
        <v>17015.679999999968</v>
      </c>
      <c r="F2068" s="42" t="s">
        <v>130</v>
      </c>
      <c r="G2068" s="5" t="s">
        <v>362</v>
      </c>
      <c r="H2068"/>
      <c r="I2068"/>
      <c r="J2068"/>
      <c r="K2068"/>
      <c r="L2068"/>
    </row>
    <row r="2069" spans="1:12" x14ac:dyDescent="0.25">
      <c r="A2069" s="2">
        <v>44535</v>
      </c>
      <c r="B2069"/>
      <c r="C2069"/>
      <c r="D2069" s="148">
        <v>-417</v>
      </c>
      <c r="E2069" s="110">
        <f t="shared" si="37"/>
        <v>16598.679999999968</v>
      </c>
      <c r="F2069" s="42" t="s">
        <v>134</v>
      </c>
      <c r="G2069" s="5" t="s">
        <v>1026</v>
      </c>
      <c r="H2069"/>
      <c r="I2069"/>
      <c r="J2069"/>
      <c r="K2069"/>
      <c r="L2069"/>
    </row>
    <row r="2070" spans="1:12" x14ac:dyDescent="0.25">
      <c r="A2070" s="2">
        <v>44537</v>
      </c>
      <c r="B2070"/>
      <c r="C2070"/>
      <c r="D2070" s="148">
        <v>1096</v>
      </c>
      <c r="E2070" s="110">
        <f t="shared" si="37"/>
        <v>17694.679999999968</v>
      </c>
      <c r="F2070" s="42" t="s">
        <v>130</v>
      </c>
      <c r="G2070" s="5" t="s">
        <v>976</v>
      </c>
      <c r="H2070"/>
      <c r="I2070"/>
      <c r="J2070"/>
      <c r="K2070"/>
      <c r="L2070"/>
    </row>
    <row r="2071" spans="1:12" x14ac:dyDescent="0.25">
      <c r="A2071" s="2">
        <v>44538</v>
      </c>
      <c r="B2071"/>
      <c r="C2071"/>
      <c r="D2071" s="148">
        <v>-14.25</v>
      </c>
      <c r="E2071" s="110">
        <f t="shared" si="37"/>
        <v>17680.429999999968</v>
      </c>
      <c r="F2071" s="42" t="s">
        <v>129</v>
      </c>
      <c r="G2071" s="5" t="s">
        <v>1029</v>
      </c>
      <c r="H2071"/>
      <c r="I2071"/>
      <c r="J2071"/>
      <c r="K2071"/>
      <c r="L2071"/>
    </row>
    <row r="2072" spans="1:12" x14ac:dyDescent="0.25">
      <c r="A2072" s="2">
        <v>44539</v>
      </c>
      <c r="B2072"/>
      <c r="C2072"/>
      <c r="D2072" s="148">
        <v>14.25</v>
      </c>
      <c r="E2072" s="110">
        <f t="shared" si="37"/>
        <v>17694.679999999968</v>
      </c>
      <c r="F2072" s="42" t="s">
        <v>129</v>
      </c>
      <c r="G2072" s="5" t="s">
        <v>1029</v>
      </c>
      <c r="H2072"/>
      <c r="I2072"/>
      <c r="J2072"/>
      <c r="K2072"/>
      <c r="L2072"/>
    </row>
    <row r="2073" spans="1:12" x14ac:dyDescent="0.25">
      <c r="A2073" s="2" t="s">
        <v>1028</v>
      </c>
      <c r="B2073"/>
      <c r="C2073"/>
      <c r="D2073" s="148">
        <v>-1725.47</v>
      </c>
      <c r="E2073" s="110">
        <f t="shared" si="37"/>
        <v>15969.209999999968</v>
      </c>
      <c r="F2073" s="42" t="s">
        <v>134</v>
      </c>
      <c r="G2073" s="5" t="s">
        <v>1030</v>
      </c>
      <c r="H2073"/>
      <c r="I2073"/>
      <c r="J2073"/>
      <c r="K2073"/>
      <c r="L2073"/>
    </row>
    <row r="2074" spans="1:12" x14ac:dyDescent="0.25">
      <c r="A2074" s="2">
        <v>44547</v>
      </c>
      <c r="B2074"/>
      <c r="C2074"/>
      <c r="D2074" s="148">
        <v>60</v>
      </c>
      <c r="E2074" s="110">
        <f t="shared" si="37"/>
        <v>16029.209999999968</v>
      </c>
      <c r="F2074" s="42" t="s">
        <v>130</v>
      </c>
      <c r="G2074" s="5" t="s">
        <v>977</v>
      </c>
      <c r="H2074"/>
      <c r="I2074"/>
      <c r="J2074"/>
      <c r="K2074"/>
      <c r="L2074"/>
    </row>
    <row r="2075" spans="1:12" x14ac:dyDescent="0.25">
      <c r="A2075" s="2">
        <v>44549</v>
      </c>
      <c r="B2075"/>
      <c r="C2075"/>
      <c r="D2075" s="148">
        <v>-21.95</v>
      </c>
      <c r="E2075" s="110">
        <f t="shared" si="37"/>
        <v>16007.259999999967</v>
      </c>
      <c r="F2075" s="42" t="s">
        <v>129</v>
      </c>
      <c r="G2075" s="5" t="s">
        <v>1000</v>
      </c>
      <c r="H2075"/>
      <c r="I2075"/>
      <c r="J2075"/>
      <c r="K2075"/>
      <c r="L2075"/>
    </row>
    <row r="2076" spans="1:12" x14ac:dyDescent="0.25">
      <c r="A2076" s="2">
        <v>44550</v>
      </c>
      <c r="B2076"/>
      <c r="C2076"/>
      <c r="D2076" s="148">
        <v>-9.9</v>
      </c>
      <c r="E2076" s="110">
        <f t="shared" si="37"/>
        <v>15997.359999999968</v>
      </c>
      <c r="F2076" s="42" t="s">
        <v>129</v>
      </c>
      <c r="G2076" s="5" t="s">
        <v>989</v>
      </c>
      <c r="H2076"/>
      <c r="I2076"/>
      <c r="J2076"/>
      <c r="K2076"/>
      <c r="L2076"/>
    </row>
    <row r="2077" spans="1:12" x14ac:dyDescent="0.25">
      <c r="A2077" s="2">
        <v>44550</v>
      </c>
      <c r="B2077"/>
      <c r="C2077"/>
      <c r="D2077" s="148">
        <v>-36.97</v>
      </c>
      <c r="E2077" s="110">
        <f t="shared" si="37"/>
        <v>15960.389999999968</v>
      </c>
      <c r="F2077" s="42" t="s">
        <v>134</v>
      </c>
      <c r="G2077" s="5" t="s">
        <v>1032</v>
      </c>
      <c r="H2077"/>
      <c r="I2077"/>
      <c r="J2077"/>
      <c r="K2077"/>
      <c r="L2077"/>
    </row>
    <row r="2078" spans="1:12" x14ac:dyDescent="0.25">
      <c r="A2078" s="2">
        <v>44551</v>
      </c>
      <c r="B2078"/>
      <c r="C2078"/>
      <c r="D2078" s="148">
        <v>10</v>
      </c>
      <c r="E2078" s="110">
        <f t="shared" si="37"/>
        <v>15970.389999999968</v>
      </c>
      <c r="F2078" s="42" t="s">
        <v>130</v>
      </c>
      <c r="G2078" s="5" t="s">
        <v>455</v>
      </c>
      <c r="H2078"/>
      <c r="I2078"/>
      <c r="J2078"/>
      <c r="K2078"/>
      <c r="L2078"/>
    </row>
    <row r="2079" spans="1:12" x14ac:dyDescent="0.25">
      <c r="A2079" s="2">
        <v>44551</v>
      </c>
      <c r="B2079"/>
      <c r="C2079"/>
      <c r="D2079" s="148">
        <v>1000</v>
      </c>
      <c r="E2079" s="110">
        <f t="shared" si="37"/>
        <v>16970.38999999997</v>
      </c>
      <c r="F2079" s="42" t="s">
        <v>130</v>
      </c>
      <c r="G2079" s="5" t="s">
        <v>627</v>
      </c>
      <c r="H2079"/>
      <c r="I2079"/>
      <c r="J2079"/>
      <c r="K2079"/>
      <c r="L2079"/>
    </row>
    <row r="2080" spans="1:12" x14ac:dyDescent="0.25">
      <c r="A2080" s="2">
        <v>44552</v>
      </c>
      <c r="B2080"/>
      <c r="C2080"/>
      <c r="D2080" s="148">
        <v>15</v>
      </c>
      <c r="E2080" s="110">
        <f t="shared" si="37"/>
        <v>16985.38999999997</v>
      </c>
      <c r="F2080" s="42" t="s">
        <v>130</v>
      </c>
      <c r="G2080" s="5" t="s">
        <v>362</v>
      </c>
      <c r="H2080"/>
      <c r="I2080"/>
      <c r="J2080"/>
      <c r="K2080"/>
      <c r="L2080"/>
    </row>
    <row r="2081" spans="1:12" x14ac:dyDescent="0.25">
      <c r="A2081" s="2">
        <v>44553</v>
      </c>
      <c r="B2081"/>
      <c r="C2081"/>
      <c r="D2081" s="148">
        <v>50</v>
      </c>
      <c r="E2081" s="110">
        <f t="shared" si="37"/>
        <v>17035.38999999997</v>
      </c>
      <c r="F2081" s="42" t="s">
        <v>130</v>
      </c>
      <c r="G2081" s="5" t="s">
        <v>982</v>
      </c>
      <c r="H2081"/>
      <c r="I2081"/>
      <c r="J2081"/>
      <c r="K2081"/>
      <c r="L2081"/>
    </row>
    <row r="2082" spans="1:12" x14ac:dyDescent="0.25">
      <c r="A2082" s="2">
        <v>44554</v>
      </c>
      <c r="B2082"/>
      <c r="C2082"/>
      <c r="D2082" s="148">
        <v>-14.5</v>
      </c>
      <c r="E2082" s="110">
        <f t="shared" si="37"/>
        <v>17020.88999999997</v>
      </c>
      <c r="F2082" s="42" t="s">
        <v>129</v>
      </c>
      <c r="G2082" s="5" t="s">
        <v>1029</v>
      </c>
      <c r="H2082"/>
      <c r="I2082"/>
      <c r="J2082"/>
      <c r="K2082"/>
      <c r="L2082"/>
    </row>
    <row r="2083" spans="1:12" x14ac:dyDescent="0.25">
      <c r="A2083" s="2">
        <v>44557</v>
      </c>
      <c r="B2083"/>
      <c r="C2083"/>
      <c r="D2083" s="148">
        <v>14.5</v>
      </c>
      <c r="E2083" s="110">
        <f t="shared" si="37"/>
        <v>17035.38999999997</v>
      </c>
      <c r="F2083" s="42" t="s">
        <v>129</v>
      </c>
      <c r="G2083" s="5" t="s">
        <v>1029</v>
      </c>
      <c r="H2083"/>
      <c r="I2083"/>
      <c r="J2083"/>
      <c r="K2083"/>
      <c r="L2083"/>
    </row>
    <row r="2084" spans="1:12" x14ac:dyDescent="0.25">
      <c r="A2084" s="2">
        <v>44557</v>
      </c>
      <c r="B2084"/>
      <c r="C2084"/>
      <c r="D2084" s="148">
        <v>-363</v>
      </c>
      <c r="E2084" s="110">
        <f t="shared" si="37"/>
        <v>16672.38999999997</v>
      </c>
      <c r="F2084" s="42" t="s">
        <v>129</v>
      </c>
      <c r="G2084" s="5" t="s">
        <v>980</v>
      </c>
      <c r="H2084"/>
      <c r="I2084"/>
      <c r="J2084"/>
      <c r="K2084"/>
      <c r="L2084"/>
    </row>
    <row r="2085" spans="1:12" x14ac:dyDescent="0.25">
      <c r="A2085" s="2">
        <v>44558</v>
      </c>
      <c r="B2085"/>
      <c r="C2085"/>
      <c r="D2085" s="148">
        <v>100</v>
      </c>
      <c r="E2085" s="110">
        <f t="shared" si="37"/>
        <v>16772.38999999997</v>
      </c>
      <c r="F2085" s="42" t="s">
        <v>130</v>
      </c>
      <c r="G2085" s="5" t="s">
        <v>1033</v>
      </c>
      <c r="H2085"/>
      <c r="I2085"/>
      <c r="J2085"/>
      <c r="K2085"/>
      <c r="L2085"/>
    </row>
    <row r="2086" spans="1:12" x14ac:dyDescent="0.25">
      <c r="A2086" s="2">
        <v>44559</v>
      </c>
      <c r="B2086"/>
      <c r="C2086"/>
      <c r="D2086" s="148">
        <v>250</v>
      </c>
      <c r="E2086" s="110">
        <f t="shared" si="37"/>
        <v>17022.38999999997</v>
      </c>
      <c r="F2086" s="42" t="s">
        <v>130</v>
      </c>
      <c r="G2086" s="5" t="s">
        <v>1034</v>
      </c>
      <c r="H2086"/>
      <c r="I2086"/>
      <c r="J2086"/>
      <c r="K2086"/>
      <c r="L2086"/>
    </row>
    <row r="2087" spans="1:12" x14ac:dyDescent="0.25">
      <c r="A2087" s="2">
        <v>44561</v>
      </c>
      <c r="B2087"/>
      <c r="C2087"/>
      <c r="D2087" s="148">
        <v>10</v>
      </c>
      <c r="E2087" s="110">
        <f t="shared" si="37"/>
        <v>17032.38999999997</v>
      </c>
      <c r="F2087" s="42" t="s">
        <v>130</v>
      </c>
      <c r="G2087" s="5" t="s">
        <v>315</v>
      </c>
      <c r="H2087"/>
      <c r="I2087"/>
      <c r="J2087"/>
      <c r="K2087"/>
      <c r="L2087"/>
    </row>
    <row r="2088" spans="1:12" x14ac:dyDescent="0.25">
      <c r="A2088" s="2">
        <v>44561</v>
      </c>
      <c r="B2088"/>
      <c r="C2088"/>
      <c r="D2088" s="148">
        <v>125</v>
      </c>
      <c r="E2088" s="110">
        <f t="shared" si="37"/>
        <v>17157.38999999997</v>
      </c>
      <c r="F2088" s="42" t="s">
        <v>130</v>
      </c>
      <c r="G2088" s="5" t="s">
        <v>985</v>
      </c>
      <c r="H2088"/>
      <c r="I2088"/>
      <c r="J2088"/>
      <c r="K2088"/>
      <c r="L2088"/>
    </row>
    <row r="2089" spans="1:12" x14ac:dyDescent="0.25">
      <c r="A2089" s="2"/>
      <c r="B2089"/>
      <c r="C2089"/>
      <c r="D2089" s="148"/>
      <c r="E2089" s="110"/>
      <c r="F2089" s="42"/>
      <c r="G2089" s="5"/>
      <c r="H2089"/>
      <c r="I2089"/>
      <c r="J2089"/>
      <c r="K2089"/>
      <c r="L2089"/>
    </row>
    <row r="2090" spans="1:12" x14ac:dyDescent="0.25">
      <c r="A2090" s="2">
        <v>44564</v>
      </c>
      <c r="B2090"/>
      <c r="C2090"/>
      <c r="D2090" s="148">
        <v>10</v>
      </c>
      <c r="E2090" s="110">
        <f>E2088+D2090</f>
        <v>17167.38999999997</v>
      </c>
      <c r="F2090" s="42" t="s">
        <v>130</v>
      </c>
      <c r="G2090" s="5" t="s">
        <v>661</v>
      </c>
      <c r="H2090"/>
      <c r="I2090"/>
      <c r="J2090"/>
      <c r="K2090"/>
      <c r="L2090"/>
    </row>
    <row r="2091" spans="1:12" x14ac:dyDescent="0.25">
      <c r="A2091" s="2">
        <v>44564</v>
      </c>
      <c r="B2091"/>
      <c r="C2091"/>
      <c r="D2091" s="148">
        <v>10</v>
      </c>
      <c r="E2091" s="110">
        <f t="shared" si="37"/>
        <v>17177.38999999997</v>
      </c>
      <c r="F2091" s="42" t="s">
        <v>130</v>
      </c>
      <c r="G2091" s="5" t="s">
        <v>325</v>
      </c>
      <c r="H2091"/>
      <c r="I2091"/>
      <c r="J2091"/>
      <c r="K2091"/>
      <c r="L2091"/>
    </row>
    <row r="2092" spans="1:12" x14ac:dyDescent="0.25">
      <c r="A2092" s="2">
        <v>44566</v>
      </c>
      <c r="B2092"/>
      <c r="C2092"/>
      <c r="D2092" s="148">
        <v>-59.82</v>
      </c>
      <c r="E2092" s="110">
        <f t="shared" si="37"/>
        <v>17117.569999999971</v>
      </c>
      <c r="F2092" s="42" t="s">
        <v>129</v>
      </c>
      <c r="G2092" s="5" t="s">
        <v>990</v>
      </c>
      <c r="H2092"/>
      <c r="I2092"/>
      <c r="J2092"/>
      <c r="K2092"/>
      <c r="L2092"/>
    </row>
    <row r="2093" spans="1:12" x14ac:dyDescent="0.25">
      <c r="A2093" s="2"/>
      <c r="B2093"/>
      <c r="C2093"/>
      <c r="D2093" s="148"/>
      <c r="E2093" s="110"/>
      <c r="F2093" s="42"/>
      <c r="G2093" s="5"/>
      <c r="H2093"/>
      <c r="I2093"/>
      <c r="J2093"/>
      <c r="K2093"/>
      <c r="L2093"/>
    </row>
    <row r="2094" spans="1:12" x14ac:dyDescent="0.25">
      <c r="A2094" s="2"/>
      <c r="B2094"/>
      <c r="C2094"/>
      <c r="D2094" s="144"/>
      <c r="E2094" s="110"/>
      <c r="F2094" s="42"/>
      <c r="G2094" s="5"/>
      <c r="H2094"/>
      <c r="I2094"/>
      <c r="J2094"/>
      <c r="K2094"/>
      <c r="L2094"/>
    </row>
    <row r="2095" spans="1:12" x14ac:dyDescent="0.25">
      <c r="A2095" s="2"/>
      <c r="B2095"/>
      <c r="C2095"/>
      <c r="D2095" s="144"/>
      <c r="E2095" s="110"/>
      <c r="F2095" s="42"/>
      <c r="G2095" s="5"/>
      <c r="H2095"/>
      <c r="I2095"/>
      <c r="J2095"/>
      <c r="K2095"/>
      <c r="L2095"/>
    </row>
    <row r="2096" spans="1:12" x14ac:dyDescent="0.25">
      <c r="A2096" s="116"/>
      <c r="B2096" s="118"/>
      <c r="C2096" s="118"/>
      <c r="D2096" s="145"/>
      <c r="E2096" s="110"/>
      <c r="F2096" s="114"/>
      <c r="G2096" s="108"/>
      <c r="H2096" s="114"/>
      <c r="I2096" s="118"/>
    </row>
    <row r="2097" spans="1:9" x14ac:dyDescent="0.25">
      <c r="A2097" s="116"/>
      <c r="B2097" s="118"/>
      <c r="C2097" s="118"/>
      <c r="D2097" s="140"/>
      <c r="E2097" s="110"/>
      <c r="F2097" s="114"/>
      <c r="G2097" s="108"/>
      <c r="H2097" s="114"/>
      <c r="I2097" s="118"/>
    </row>
    <row r="2098" spans="1:9" x14ac:dyDescent="0.25">
      <c r="A2098" s="116"/>
      <c r="B2098" s="118"/>
      <c r="C2098" s="118"/>
      <c r="D2098" s="136"/>
      <c r="E2098" s="114"/>
      <c r="F2098" s="114"/>
      <c r="G2098" s="108"/>
      <c r="H2098" s="114"/>
      <c r="I2098" s="118"/>
    </row>
    <row r="2099" spans="1:9" x14ac:dyDescent="0.25">
      <c r="A2099" s="116"/>
      <c r="B2099" s="118"/>
      <c r="C2099" s="118"/>
      <c r="D2099" s="136"/>
      <c r="E2099" s="114"/>
      <c r="F2099" s="114"/>
      <c r="G2099" s="108"/>
      <c r="H2099" s="114"/>
      <c r="I2099" s="118"/>
    </row>
    <row r="2100" spans="1:9" x14ac:dyDescent="0.25">
      <c r="A2100" s="116"/>
      <c r="B2100" s="118"/>
      <c r="C2100" s="118"/>
      <c r="D2100" s="136"/>
      <c r="E2100" s="114"/>
      <c r="F2100" s="114"/>
      <c r="G2100" s="108"/>
      <c r="H2100" s="114"/>
      <c r="I2100" s="118"/>
    </row>
    <row r="2101" spans="1:9" ht="4.5" customHeight="1" x14ac:dyDescent="0.25"/>
    <row r="2102" spans="1:9" ht="4.5" customHeight="1" x14ac:dyDescent="0.25"/>
    <row r="2103" spans="1:9" ht="13" thickBot="1" x14ac:dyDescent="0.3">
      <c r="D2103" s="166">
        <f>SUM(D136:D2102)</f>
        <v>17117.569999999971</v>
      </c>
    </row>
    <row r="2104" spans="1:9" ht="13" thickTop="1" x14ac:dyDescent="0.25"/>
    <row r="2118" spans="5:5" x14ac:dyDescent="0.25">
      <c r="E2118" s="12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9A569-CFA2-4912-B257-CCD923C3BFE6}">
  <dimension ref="A1:N64"/>
  <sheetViews>
    <sheetView topLeftCell="A12" workbookViewId="0">
      <selection activeCell="F57" sqref="F57"/>
    </sheetView>
  </sheetViews>
  <sheetFormatPr defaultRowHeight="12.5" x14ac:dyDescent="0.25"/>
  <cols>
    <col min="3" max="3" width="10.26953125" bestFit="1" customWidth="1"/>
    <col min="4" max="4" width="23.453125" customWidth="1"/>
    <col min="6" max="6" width="10.54296875" customWidth="1"/>
    <col min="7" max="7" width="11.7265625" customWidth="1"/>
    <col min="8" max="8" width="13.1796875" customWidth="1"/>
    <col min="9" max="9" width="15.7265625" customWidth="1"/>
  </cols>
  <sheetData>
    <row r="1" spans="1:9" ht="13" x14ac:dyDescent="0.3">
      <c r="B1" s="1" t="s">
        <v>141</v>
      </c>
    </row>
    <row r="2" spans="1:9" x14ac:dyDescent="0.25">
      <c r="B2" t="s">
        <v>142</v>
      </c>
    </row>
    <row r="3" spans="1:9" x14ac:dyDescent="0.25">
      <c r="B3" t="s">
        <v>143</v>
      </c>
      <c r="C3" t="s">
        <v>144</v>
      </c>
    </row>
    <row r="5" spans="1:9" x14ac:dyDescent="0.25">
      <c r="B5" t="s">
        <v>145</v>
      </c>
    </row>
    <row r="7" spans="1:9" x14ac:dyDescent="0.25">
      <c r="B7" t="s">
        <v>146</v>
      </c>
    </row>
    <row r="14" spans="1:9" ht="13" x14ac:dyDescent="0.3">
      <c r="A14" s="1" t="s">
        <v>147</v>
      </c>
      <c r="B14" s="1"/>
      <c r="C14" s="1"/>
      <c r="D14" s="1" t="s">
        <v>163</v>
      </c>
      <c r="E14" s="1"/>
      <c r="F14" s="1"/>
      <c r="G14" s="1"/>
      <c r="I14" s="31" t="s">
        <v>148</v>
      </c>
    </row>
    <row r="15" spans="1:9" ht="13.5" thickBot="1" x14ac:dyDescent="0.35">
      <c r="A15" s="26"/>
      <c r="B15" s="26"/>
      <c r="C15" s="35">
        <v>2019</v>
      </c>
      <c r="D15" s="35">
        <v>2018</v>
      </c>
      <c r="E15" s="26"/>
      <c r="F15" s="26"/>
      <c r="G15" s="26"/>
      <c r="H15" s="35">
        <v>2019</v>
      </c>
      <c r="I15" s="35">
        <v>2018</v>
      </c>
    </row>
    <row r="17" spans="1:9" ht="13" x14ac:dyDescent="0.3">
      <c r="A17" s="1" t="s">
        <v>149</v>
      </c>
      <c r="F17" s="1" t="s">
        <v>150</v>
      </c>
      <c r="H17" s="8"/>
      <c r="I17" s="8"/>
    </row>
    <row r="18" spans="1:9" x14ac:dyDescent="0.25">
      <c r="C18" s="8"/>
      <c r="D18" s="8"/>
      <c r="F18" s="30" t="s">
        <v>156</v>
      </c>
      <c r="H18" s="63">
        <v>14769.13</v>
      </c>
      <c r="I18" s="8">
        <v>15257.81</v>
      </c>
    </row>
    <row r="19" spans="1:9" x14ac:dyDescent="0.25">
      <c r="A19" t="s">
        <v>155</v>
      </c>
      <c r="C19" s="63">
        <v>16478.16</v>
      </c>
      <c r="D19" s="149" t="s">
        <v>1013</v>
      </c>
      <c r="E19" s="8"/>
      <c r="F19" s="30" t="s">
        <v>169</v>
      </c>
      <c r="H19" s="63"/>
      <c r="I19" s="8"/>
    </row>
    <row r="20" spans="1:9" x14ac:dyDescent="0.25">
      <c r="C20" s="63"/>
      <c r="D20" s="149"/>
      <c r="E20" s="8"/>
      <c r="F20" s="30" t="s">
        <v>170</v>
      </c>
      <c r="H20" s="94">
        <v>1709.03</v>
      </c>
      <c r="I20" s="25">
        <v>-488.68</v>
      </c>
    </row>
    <row r="21" spans="1:9" x14ac:dyDescent="0.25">
      <c r="C21" s="63"/>
      <c r="D21" s="149"/>
      <c r="E21" s="8"/>
      <c r="H21" s="63">
        <f>SUM(H18:H20)</f>
        <v>16478.16</v>
      </c>
      <c r="I21" s="8">
        <f>I18+I20</f>
        <v>14769.13</v>
      </c>
    </row>
    <row r="22" spans="1:9" x14ac:dyDescent="0.25">
      <c r="C22" s="63"/>
      <c r="D22" s="149"/>
      <c r="E22" s="8"/>
      <c r="H22" s="63"/>
      <c r="I22" s="8"/>
    </row>
    <row r="23" spans="1:9" x14ac:dyDescent="0.25">
      <c r="A23" t="s">
        <v>161</v>
      </c>
      <c r="C23" s="63">
        <v>0</v>
      </c>
      <c r="D23" s="149">
        <v>0</v>
      </c>
      <c r="E23" s="8"/>
      <c r="F23" t="s">
        <v>162</v>
      </c>
      <c r="H23" s="63">
        <v>0</v>
      </c>
      <c r="I23" s="8">
        <v>0</v>
      </c>
    </row>
    <row r="24" spans="1:9" x14ac:dyDescent="0.25">
      <c r="C24" s="63"/>
      <c r="D24" s="149"/>
      <c r="E24" s="8"/>
      <c r="H24" s="63"/>
      <c r="I24" s="8"/>
    </row>
    <row r="25" spans="1:9" ht="13.5" thickBot="1" x14ac:dyDescent="0.35">
      <c r="C25" s="93">
        <f>SUM(C19:C24)</f>
        <v>16478.16</v>
      </c>
      <c r="D25" s="150">
        <v>14769.13</v>
      </c>
      <c r="E25" s="151"/>
      <c r="F25" s="1"/>
      <c r="G25" s="1"/>
      <c r="H25" s="93">
        <f>SUM(H21:H24)</f>
        <v>16478.16</v>
      </c>
      <c r="I25" s="27">
        <f>SUM(I21:I24)</f>
        <v>14769.13</v>
      </c>
    </row>
    <row r="26" spans="1:9" ht="13" thickTop="1" x14ac:dyDescent="0.25">
      <c r="C26" s="89"/>
      <c r="H26" s="8"/>
      <c r="I26" s="8"/>
    </row>
    <row r="27" spans="1:9" x14ac:dyDescent="0.25">
      <c r="H27" s="8"/>
      <c r="I27" s="8"/>
    </row>
    <row r="28" spans="1:9" x14ac:dyDescent="0.25">
      <c r="H28" s="8"/>
      <c r="I28" s="8"/>
    </row>
    <row r="29" spans="1:9" ht="13" thickBot="1" x14ac:dyDescent="0.3">
      <c r="F29" s="36"/>
      <c r="G29" s="36"/>
      <c r="H29" s="36"/>
      <c r="I29" s="36"/>
    </row>
    <row r="30" spans="1:9" ht="13.5" thickBot="1" x14ac:dyDescent="0.35">
      <c r="A30" s="1" t="s">
        <v>168</v>
      </c>
      <c r="E30" s="1"/>
      <c r="F30" s="32"/>
      <c r="G30" s="33">
        <v>2019</v>
      </c>
      <c r="H30" s="32"/>
      <c r="I30" s="37">
        <v>2018</v>
      </c>
    </row>
    <row r="31" spans="1:9" x14ac:dyDescent="0.25">
      <c r="I31" s="59"/>
    </row>
    <row r="32" spans="1:9" x14ac:dyDescent="0.25">
      <c r="A32" s="101" t="s">
        <v>635</v>
      </c>
      <c r="F32" s="63"/>
      <c r="G32" s="63">
        <v>26338.54</v>
      </c>
      <c r="H32" s="8"/>
      <c r="I32" s="8">
        <v>24408.12</v>
      </c>
    </row>
    <row r="33" spans="1:11" x14ac:dyDescent="0.25">
      <c r="A33" s="101" t="s">
        <v>129</v>
      </c>
      <c r="F33" s="63"/>
      <c r="G33" s="94"/>
      <c r="H33" s="8"/>
      <c r="I33" s="25"/>
    </row>
    <row r="34" spans="1:11" x14ac:dyDescent="0.25">
      <c r="F34" s="63"/>
      <c r="G34" s="63"/>
      <c r="H34" s="8"/>
      <c r="I34" s="8"/>
    </row>
    <row r="35" spans="1:11" x14ac:dyDescent="0.25">
      <c r="F35" s="63"/>
      <c r="G35" s="63">
        <f>SUM(G32:G34)</f>
        <v>26338.54</v>
      </c>
      <c r="H35" s="8"/>
      <c r="I35" s="8">
        <f>SUM(I32:I34)</f>
        <v>24408.12</v>
      </c>
    </row>
    <row r="36" spans="1:11" ht="13" x14ac:dyDescent="0.3">
      <c r="A36" s="1" t="s">
        <v>152</v>
      </c>
      <c r="F36" s="63"/>
      <c r="G36" s="63"/>
      <c r="H36" s="64"/>
      <c r="I36" s="8"/>
    </row>
    <row r="37" spans="1:11" x14ac:dyDescent="0.25">
      <c r="F37" s="63"/>
      <c r="G37" s="63"/>
      <c r="H37" s="64"/>
      <c r="I37" s="8"/>
    </row>
    <row r="38" spans="1:11" x14ac:dyDescent="0.25">
      <c r="A38" t="s">
        <v>153</v>
      </c>
      <c r="F38" s="89"/>
      <c r="G38" s="89"/>
      <c r="H38" s="83"/>
    </row>
    <row r="39" spans="1:11" x14ac:dyDescent="0.25">
      <c r="A39" s="101" t="s">
        <v>348</v>
      </c>
      <c r="F39" s="89"/>
      <c r="H39" s="83"/>
      <c r="I39" s="8"/>
    </row>
    <row r="40" spans="1:11" x14ac:dyDescent="0.25">
      <c r="A40" s="101" t="s">
        <v>634</v>
      </c>
      <c r="F40" s="97">
        <v>-24629.51</v>
      </c>
      <c r="G40" s="101"/>
      <c r="H40" s="83">
        <v>-24896.799999999999</v>
      </c>
      <c r="I40" s="8"/>
    </row>
    <row r="41" spans="1:11" x14ac:dyDescent="0.25">
      <c r="A41" s="101"/>
      <c r="F41" s="89"/>
      <c r="H41" s="83"/>
      <c r="I41" s="8"/>
    </row>
    <row r="42" spans="1:11" x14ac:dyDescent="0.25">
      <c r="F42" s="89"/>
      <c r="G42" s="89"/>
    </row>
    <row r="43" spans="1:11" x14ac:dyDescent="0.25">
      <c r="F43" s="95">
        <f>SUM(F39:F42)</f>
        <v>-24629.51</v>
      </c>
      <c r="G43" s="63"/>
      <c r="H43" s="75">
        <v>-24896.799999999999</v>
      </c>
      <c r="I43" s="8"/>
    </row>
    <row r="44" spans="1:11" x14ac:dyDescent="0.25">
      <c r="F44" s="63"/>
      <c r="G44" s="63"/>
      <c r="H44" s="8"/>
      <c r="I44" s="8"/>
    </row>
    <row r="45" spans="1:11" x14ac:dyDescent="0.25">
      <c r="F45" s="89"/>
      <c r="G45" s="89"/>
    </row>
    <row r="46" spans="1:11" ht="13.5" thickBot="1" x14ac:dyDescent="0.35">
      <c r="B46" s="1" t="s">
        <v>171</v>
      </c>
      <c r="F46" s="89"/>
      <c r="G46" s="96">
        <f>F43+G35</f>
        <v>1709.0300000000025</v>
      </c>
      <c r="I46" s="28">
        <f>H43+I35</f>
        <v>-488.68000000000029</v>
      </c>
      <c r="K46" s="88"/>
    </row>
    <row r="47" spans="1:11" ht="13.5" thickTop="1" thickBot="1" x14ac:dyDescent="0.3">
      <c r="F47" s="36"/>
      <c r="G47" s="36"/>
      <c r="H47" s="36"/>
      <c r="I47" s="36"/>
    </row>
    <row r="48" spans="1:11" ht="13.5" thickBot="1" x14ac:dyDescent="0.35">
      <c r="F48" s="38"/>
      <c r="G48" s="39">
        <v>2019</v>
      </c>
      <c r="H48" s="38"/>
      <c r="I48" s="37">
        <v>2018</v>
      </c>
    </row>
    <row r="50" spans="1:14" x14ac:dyDescent="0.25">
      <c r="A50" s="152"/>
      <c r="B50" s="153"/>
      <c r="C50" s="153"/>
      <c r="D50" s="153"/>
      <c r="E50" s="153"/>
      <c r="F50" s="154"/>
      <c r="G50" s="153"/>
      <c r="H50" s="155"/>
      <c r="I50" s="156"/>
      <c r="J50" s="153"/>
      <c r="K50" s="153"/>
      <c r="L50" s="153"/>
      <c r="M50" s="153"/>
      <c r="N50" s="153"/>
    </row>
    <row r="51" spans="1:14" x14ac:dyDescent="0.25">
      <c r="A51" s="153"/>
      <c r="B51" s="153"/>
      <c r="C51" s="153"/>
      <c r="D51" s="153"/>
      <c r="E51" s="153"/>
      <c r="F51" s="154"/>
      <c r="G51" s="154"/>
      <c r="H51" s="153"/>
      <c r="I51" s="153"/>
      <c r="J51" s="153"/>
      <c r="K51" s="153"/>
      <c r="L51" s="153"/>
      <c r="M51" s="153"/>
      <c r="N51" s="153"/>
    </row>
    <row r="52" spans="1:14" x14ac:dyDescent="0.25">
      <c r="A52" s="153"/>
      <c r="B52" s="153"/>
      <c r="C52" s="153"/>
      <c r="D52" s="153"/>
      <c r="E52" s="153"/>
      <c r="F52" s="157"/>
      <c r="G52" s="157"/>
      <c r="H52" s="156"/>
      <c r="I52" s="156"/>
      <c r="J52" s="153"/>
      <c r="K52" s="153"/>
      <c r="L52" s="153"/>
      <c r="M52" s="153"/>
      <c r="N52" s="153"/>
    </row>
    <row r="53" spans="1:14" x14ac:dyDescent="0.25">
      <c r="A53" s="153"/>
      <c r="B53" s="153"/>
      <c r="C53" s="153"/>
      <c r="D53" s="153"/>
      <c r="E53" s="153"/>
      <c r="F53" s="157"/>
      <c r="G53" s="157"/>
      <c r="H53" s="156"/>
      <c r="I53" s="156"/>
      <c r="J53" s="153"/>
      <c r="K53" s="153"/>
      <c r="L53" s="153"/>
      <c r="M53" s="153"/>
      <c r="N53" s="153"/>
    </row>
    <row r="54" spans="1:14" x14ac:dyDescent="0.25">
      <c r="A54" s="153"/>
      <c r="B54" s="153"/>
      <c r="C54" s="153"/>
      <c r="D54" s="153"/>
      <c r="E54" s="153"/>
      <c r="F54" s="154"/>
      <c r="G54" s="154"/>
      <c r="H54" s="153"/>
      <c r="I54" s="153"/>
      <c r="J54" s="153"/>
      <c r="K54" s="153"/>
      <c r="L54" s="153"/>
      <c r="M54" s="153"/>
      <c r="N54" s="153"/>
    </row>
    <row r="55" spans="1:14" ht="13" x14ac:dyDescent="0.3">
      <c r="A55" s="153"/>
      <c r="B55" s="158"/>
      <c r="C55" s="153"/>
      <c r="D55" s="153"/>
      <c r="E55" s="153"/>
      <c r="F55" s="154"/>
      <c r="G55" s="159"/>
      <c r="H55" s="153"/>
      <c r="I55" s="160"/>
      <c r="J55" s="153"/>
      <c r="K55" s="153"/>
      <c r="L55" s="153"/>
      <c r="M55" s="153"/>
      <c r="N55" s="153"/>
    </row>
    <row r="56" spans="1:14" x14ac:dyDescent="0.25">
      <c r="A56" s="153"/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</row>
    <row r="57" spans="1:14" ht="13" x14ac:dyDescent="0.3">
      <c r="A57" s="153"/>
      <c r="B57" s="153"/>
      <c r="C57" s="153"/>
      <c r="D57" s="153"/>
      <c r="E57" s="153"/>
      <c r="F57" s="158"/>
      <c r="G57" s="161"/>
      <c r="H57" s="158"/>
      <c r="I57" s="161"/>
      <c r="J57" s="153"/>
      <c r="K57" s="153"/>
      <c r="L57" s="153"/>
      <c r="M57" s="153"/>
      <c r="N57" s="153"/>
    </row>
    <row r="58" spans="1:14" x14ac:dyDescent="0.25">
      <c r="A58" s="153"/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  <c r="M58" s="153"/>
      <c r="N58" s="153"/>
    </row>
    <row r="59" spans="1:14" x14ac:dyDescent="0.25">
      <c r="A59" s="153"/>
      <c r="B59" s="153"/>
      <c r="C59" s="153"/>
      <c r="D59" s="162"/>
      <c r="E59" s="153"/>
      <c r="F59" s="153"/>
      <c r="G59" s="153"/>
      <c r="H59" s="153"/>
      <c r="I59" s="153"/>
      <c r="J59" s="153"/>
      <c r="K59" s="153"/>
      <c r="L59" s="153"/>
      <c r="M59" s="153"/>
      <c r="N59" s="153"/>
    </row>
    <row r="60" spans="1:14" x14ac:dyDescent="0.25">
      <c r="A60" s="153"/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</row>
    <row r="61" spans="1:14" x14ac:dyDescent="0.25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</row>
    <row r="62" spans="1:14" x14ac:dyDescent="0.25">
      <c r="A62" s="153"/>
      <c r="B62" s="153"/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153"/>
      <c r="N62" s="153"/>
    </row>
    <row r="63" spans="1:14" x14ac:dyDescent="0.25">
      <c r="A63" s="153"/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</row>
    <row r="64" spans="1:14" x14ac:dyDescent="0.25">
      <c r="A64" s="153"/>
      <c r="B64" s="153"/>
      <c r="C64" s="153"/>
      <c r="D64" s="153"/>
      <c r="E64" s="153"/>
      <c r="F64" s="153"/>
      <c r="G64" s="153"/>
      <c r="H64" s="153"/>
      <c r="I64" s="153"/>
      <c r="J64" s="153"/>
      <c r="K64" s="153"/>
      <c r="L64" s="153"/>
      <c r="M64" s="153"/>
      <c r="N64" s="153"/>
    </row>
  </sheetData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2E0BD-CB75-44AE-9226-4B9D9D9D3974}">
  <dimension ref="A1:L100"/>
  <sheetViews>
    <sheetView topLeftCell="A27" workbookViewId="0">
      <selection activeCell="Q91" sqref="Q91"/>
    </sheetView>
  </sheetViews>
  <sheetFormatPr defaultRowHeight="12.5" x14ac:dyDescent="0.25"/>
  <cols>
    <col min="1" max="1" width="10.81640625" customWidth="1"/>
    <col min="4" max="4" width="12" customWidth="1"/>
    <col min="5" max="5" width="10.81640625" customWidth="1"/>
    <col min="11" max="11" width="9.54296875" bestFit="1" customWidth="1"/>
    <col min="12" max="12" width="8.90625" bestFit="1" customWidth="1"/>
  </cols>
  <sheetData>
    <row r="1" spans="1:9" x14ac:dyDescent="0.25">
      <c r="E1">
        <v>16478.16</v>
      </c>
    </row>
    <row r="2" spans="1:9" x14ac:dyDescent="0.25">
      <c r="A2" s="2">
        <v>44188</v>
      </c>
      <c r="D2" s="148">
        <v>-363</v>
      </c>
      <c r="E2" s="110">
        <f>E1+D2</f>
        <v>16115.16</v>
      </c>
      <c r="F2" s="42" t="s">
        <v>129</v>
      </c>
      <c r="G2" s="5" t="s">
        <v>980</v>
      </c>
      <c r="H2" s="102"/>
      <c r="I2" s="102"/>
    </row>
    <row r="3" spans="1:9" x14ac:dyDescent="0.25">
      <c r="A3" s="2">
        <v>43899</v>
      </c>
      <c r="D3" s="143">
        <v>-334</v>
      </c>
      <c r="E3" s="110">
        <f t="shared" ref="E3:E66" si="0">E2+D3</f>
        <v>15781.16</v>
      </c>
      <c r="F3" s="42" t="s">
        <v>129</v>
      </c>
      <c r="G3" s="5" t="s">
        <v>996</v>
      </c>
    </row>
    <row r="4" spans="1:9" x14ac:dyDescent="0.25">
      <c r="A4" s="2">
        <v>44022</v>
      </c>
      <c r="D4" s="143">
        <v>-99</v>
      </c>
      <c r="E4" s="110">
        <f t="shared" si="0"/>
        <v>15682.16</v>
      </c>
      <c r="F4" s="42" t="s">
        <v>129</v>
      </c>
      <c r="G4" s="5" t="s">
        <v>1002</v>
      </c>
    </row>
    <row r="5" spans="1:9" x14ac:dyDescent="0.25">
      <c r="A5" s="2">
        <v>43832</v>
      </c>
      <c r="D5" s="143">
        <v>-83.47</v>
      </c>
      <c r="E5" s="110">
        <f t="shared" si="0"/>
        <v>15598.69</v>
      </c>
      <c r="F5" s="42" t="s">
        <v>129</v>
      </c>
      <c r="G5" s="5" t="s">
        <v>984</v>
      </c>
      <c r="H5" s="102"/>
      <c r="I5" s="102"/>
    </row>
    <row r="6" spans="1:9" x14ac:dyDescent="0.25">
      <c r="A6" s="2">
        <v>44135</v>
      </c>
      <c r="D6" s="143">
        <v>-72.5</v>
      </c>
      <c r="E6" s="110">
        <f t="shared" si="0"/>
        <v>15526.19</v>
      </c>
      <c r="F6" s="42" t="s">
        <v>129</v>
      </c>
      <c r="G6" s="5" t="s">
        <v>1007</v>
      </c>
    </row>
    <row r="7" spans="1:9" x14ac:dyDescent="0.25">
      <c r="A7" s="2">
        <v>43833</v>
      </c>
      <c r="D7" s="143">
        <v>-59.82</v>
      </c>
      <c r="E7" s="110">
        <f t="shared" si="0"/>
        <v>15466.37</v>
      </c>
      <c r="F7" s="42" t="s">
        <v>129</v>
      </c>
      <c r="G7" s="5" t="s">
        <v>990</v>
      </c>
      <c r="H7" s="102"/>
      <c r="I7" s="102"/>
    </row>
    <row r="8" spans="1:9" x14ac:dyDescent="0.25">
      <c r="A8" s="2">
        <v>43878</v>
      </c>
      <c r="D8" s="143">
        <v>-56.25</v>
      </c>
      <c r="E8" s="110">
        <f t="shared" si="0"/>
        <v>15410.12</v>
      </c>
      <c r="F8" s="42" t="s">
        <v>129</v>
      </c>
      <c r="G8" s="5" t="s">
        <v>994</v>
      </c>
      <c r="H8" s="102"/>
      <c r="I8" s="102"/>
    </row>
    <row r="9" spans="1:9" x14ac:dyDescent="0.25">
      <c r="A9" s="2">
        <v>44133</v>
      </c>
      <c r="D9" s="143">
        <v>-46.5</v>
      </c>
      <c r="E9" s="110">
        <f t="shared" si="0"/>
        <v>15363.62</v>
      </c>
      <c r="F9" s="42" t="s">
        <v>129</v>
      </c>
      <c r="G9" s="5" t="s">
        <v>1006</v>
      </c>
    </row>
    <row r="10" spans="1:9" x14ac:dyDescent="0.25">
      <c r="A10" s="2">
        <v>43850</v>
      </c>
      <c r="D10" s="143">
        <v>-20</v>
      </c>
      <c r="E10" s="110">
        <f t="shared" si="0"/>
        <v>15343.62</v>
      </c>
      <c r="F10" s="42" t="s">
        <v>129</v>
      </c>
      <c r="G10" s="5" t="s">
        <v>18</v>
      </c>
      <c r="H10" s="102"/>
      <c r="I10" s="102"/>
    </row>
    <row r="11" spans="1:9" x14ac:dyDescent="0.25">
      <c r="A11" s="2">
        <v>44018</v>
      </c>
      <c r="D11" s="143">
        <v>-12.45</v>
      </c>
      <c r="E11" s="110">
        <f t="shared" si="0"/>
        <v>15331.17</v>
      </c>
      <c r="F11" s="42" t="s">
        <v>129</v>
      </c>
      <c r="G11" s="5" t="s">
        <v>1000</v>
      </c>
    </row>
    <row r="12" spans="1:9" x14ac:dyDescent="0.25">
      <c r="A12" s="2">
        <v>44126</v>
      </c>
      <c r="D12" s="143">
        <v>-12.45</v>
      </c>
      <c r="E12" s="110">
        <f t="shared" si="0"/>
        <v>15318.72</v>
      </c>
      <c r="F12" s="42" t="s">
        <v>129</v>
      </c>
      <c r="G12" s="5" t="s">
        <v>1000</v>
      </c>
    </row>
    <row r="13" spans="1:9" x14ac:dyDescent="0.25">
      <c r="A13" s="2">
        <v>44186</v>
      </c>
      <c r="D13" s="148">
        <v>-9.9</v>
      </c>
      <c r="E13" s="110">
        <f t="shared" si="0"/>
        <v>15308.82</v>
      </c>
      <c r="F13" s="42" t="s">
        <v>129</v>
      </c>
      <c r="G13" s="5" t="s">
        <v>989</v>
      </c>
    </row>
    <row r="14" spans="1:9" x14ac:dyDescent="0.25">
      <c r="A14" s="2">
        <v>43885</v>
      </c>
      <c r="D14" s="143">
        <v>-9.75</v>
      </c>
      <c r="E14" s="110">
        <f t="shared" si="0"/>
        <v>15299.07</v>
      </c>
      <c r="F14" s="42" t="s">
        <v>129</v>
      </c>
      <c r="G14" s="5" t="s">
        <v>989</v>
      </c>
      <c r="H14" s="102"/>
      <c r="I14" s="102"/>
    </row>
    <row r="15" spans="1:9" x14ac:dyDescent="0.25">
      <c r="A15" s="2">
        <v>43907</v>
      </c>
      <c r="D15" s="143">
        <v>-9.75</v>
      </c>
      <c r="E15" s="110">
        <f t="shared" si="0"/>
        <v>15289.32</v>
      </c>
      <c r="F15" s="42" t="s">
        <v>129</v>
      </c>
      <c r="G15" s="5" t="s">
        <v>989</v>
      </c>
    </row>
    <row r="16" spans="1:9" x14ac:dyDescent="0.25">
      <c r="A16" s="2">
        <v>43941</v>
      </c>
      <c r="D16" s="143">
        <v>-9.75</v>
      </c>
      <c r="E16" s="110">
        <f t="shared" si="0"/>
        <v>15279.57</v>
      </c>
      <c r="F16" s="42" t="s">
        <v>129</v>
      </c>
      <c r="G16" s="5" t="s">
        <v>989</v>
      </c>
    </row>
    <row r="17" spans="1:11" x14ac:dyDescent="0.25">
      <c r="A17" s="2">
        <v>43973</v>
      </c>
      <c r="D17" s="143">
        <v>-9.75</v>
      </c>
      <c r="E17" s="110">
        <f t="shared" si="0"/>
        <v>15269.82</v>
      </c>
      <c r="F17" s="42" t="s">
        <v>129</v>
      </c>
      <c r="G17" s="5" t="s">
        <v>989</v>
      </c>
    </row>
    <row r="18" spans="1:11" x14ac:dyDescent="0.25">
      <c r="A18" s="2">
        <v>44008</v>
      </c>
      <c r="D18" s="143">
        <v>-9.75</v>
      </c>
      <c r="E18" s="110">
        <f t="shared" si="0"/>
        <v>15260.07</v>
      </c>
      <c r="F18" s="42" t="s">
        <v>129</v>
      </c>
      <c r="G18" s="5" t="s">
        <v>989</v>
      </c>
    </row>
    <row r="19" spans="1:11" x14ac:dyDescent="0.25">
      <c r="A19" s="2">
        <v>44040</v>
      </c>
      <c r="D19" s="143">
        <v>-9.75</v>
      </c>
      <c r="E19" s="110">
        <f t="shared" si="0"/>
        <v>15250.32</v>
      </c>
      <c r="F19" s="42" t="s">
        <v>129</v>
      </c>
      <c r="G19" s="5" t="s">
        <v>989</v>
      </c>
    </row>
    <row r="20" spans="1:11" x14ac:dyDescent="0.25">
      <c r="A20" s="2">
        <v>44064</v>
      </c>
      <c r="D20" s="143">
        <v>-9.75</v>
      </c>
      <c r="E20" s="110">
        <f t="shared" si="0"/>
        <v>15240.57</v>
      </c>
      <c r="F20" s="42" t="s">
        <v>129</v>
      </c>
      <c r="G20" s="5" t="s">
        <v>989</v>
      </c>
    </row>
    <row r="21" spans="1:11" x14ac:dyDescent="0.25">
      <c r="A21" s="2">
        <v>44096</v>
      </c>
      <c r="D21" s="143">
        <v>-9.75</v>
      </c>
      <c r="E21" s="110">
        <f t="shared" si="0"/>
        <v>15230.82</v>
      </c>
      <c r="F21" s="42" t="s">
        <v>129</v>
      </c>
      <c r="G21" s="5" t="s">
        <v>989</v>
      </c>
    </row>
    <row r="22" spans="1:11" x14ac:dyDescent="0.25">
      <c r="A22" s="2">
        <v>44127</v>
      </c>
      <c r="D22" s="143">
        <v>-9.75</v>
      </c>
      <c r="E22" s="110">
        <f t="shared" si="0"/>
        <v>15221.07</v>
      </c>
      <c r="F22" s="42" t="s">
        <v>129</v>
      </c>
      <c r="G22" s="5" t="s">
        <v>989</v>
      </c>
    </row>
    <row r="23" spans="1:11" x14ac:dyDescent="0.25">
      <c r="A23" s="2">
        <v>44158</v>
      </c>
      <c r="D23" s="143">
        <v>-9.75</v>
      </c>
      <c r="E23" s="110">
        <f t="shared" si="0"/>
        <v>15211.32</v>
      </c>
      <c r="F23" s="42" t="s">
        <v>129</v>
      </c>
      <c r="G23" s="5" t="s">
        <v>989</v>
      </c>
    </row>
    <row r="24" spans="1:11" x14ac:dyDescent="0.25">
      <c r="A24" s="2">
        <v>43847</v>
      </c>
      <c r="D24" s="143">
        <v>-9</v>
      </c>
      <c r="E24" s="110">
        <f t="shared" si="0"/>
        <v>15202.32</v>
      </c>
      <c r="F24" s="42" t="s">
        <v>129</v>
      </c>
      <c r="G24" s="5" t="s">
        <v>989</v>
      </c>
      <c r="H24" s="102"/>
      <c r="I24" s="102"/>
    </row>
    <row r="25" spans="1:11" x14ac:dyDescent="0.25">
      <c r="A25" s="2">
        <v>43850</v>
      </c>
      <c r="D25" s="143">
        <v>-15000</v>
      </c>
      <c r="E25" s="110">
        <f t="shared" si="0"/>
        <v>202.31999999999971</v>
      </c>
      <c r="F25" s="42" t="s">
        <v>134</v>
      </c>
      <c r="G25" s="5" t="s">
        <v>991</v>
      </c>
      <c r="H25" s="102"/>
      <c r="I25" s="102"/>
      <c r="K25" s="146">
        <f>SUM(D2:D25)</f>
        <v>-16275.84</v>
      </c>
    </row>
    <row r="26" spans="1:11" x14ac:dyDescent="0.25">
      <c r="A26" s="2"/>
      <c r="D26" s="143"/>
      <c r="E26" s="110">
        <f t="shared" si="0"/>
        <v>202.31999999999971</v>
      </c>
      <c r="F26" s="42"/>
      <c r="G26" s="5"/>
      <c r="H26" s="102"/>
      <c r="I26" s="102"/>
    </row>
    <row r="27" spans="1:11" x14ac:dyDescent="0.25">
      <c r="A27" s="2"/>
      <c r="D27" s="143"/>
      <c r="E27" s="110">
        <f t="shared" si="0"/>
        <v>202.31999999999971</v>
      </c>
      <c r="F27" s="42"/>
      <c r="G27" s="5"/>
      <c r="H27" s="102"/>
      <c r="I27" s="102"/>
    </row>
    <row r="28" spans="1:11" x14ac:dyDescent="0.25">
      <c r="A28" s="2">
        <v>43832</v>
      </c>
      <c r="D28" s="148">
        <v>10</v>
      </c>
      <c r="E28" s="110">
        <f t="shared" si="0"/>
        <v>212.31999999999971</v>
      </c>
      <c r="F28" s="42" t="s">
        <v>130</v>
      </c>
      <c r="G28" s="5" t="s">
        <v>661</v>
      </c>
      <c r="H28" s="102"/>
      <c r="I28" s="102"/>
    </row>
    <row r="29" spans="1:11" x14ac:dyDescent="0.25">
      <c r="A29" s="2">
        <v>43832</v>
      </c>
      <c r="D29" s="148">
        <v>10</v>
      </c>
      <c r="E29" s="110">
        <f t="shared" si="0"/>
        <v>222.31999999999971</v>
      </c>
      <c r="F29" s="42" t="s">
        <v>130</v>
      </c>
      <c r="G29" s="5" t="s">
        <v>325</v>
      </c>
      <c r="H29" s="102"/>
      <c r="I29" s="102"/>
    </row>
    <row r="30" spans="1:11" x14ac:dyDescent="0.25">
      <c r="A30" s="2">
        <v>43851</v>
      </c>
      <c r="D30" s="148">
        <v>10</v>
      </c>
      <c r="E30" s="110">
        <f t="shared" si="0"/>
        <v>232.31999999999971</v>
      </c>
      <c r="F30" s="42" t="s">
        <v>130</v>
      </c>
      <c r="G30" s="5" t="s">
        <v>455</v>
      </c>
      <c r="H30" s="102"/>
      <c r="I30" s="102"/>
    </row>
    <row r="31" spans="1:11" x14ac:dyDescent="0.25">
      <c r="A31" s="2">
        <v>43861</v>
      </c>
      <c r="D31" s="148">
        <v>10</v>
      </c>
      <c r="E31" s="110">
        <f t="shared" si="0"/>
        <v>242.31999999999971</v>
      </c>
      <c r="F31" s="42" t="s">
        <v>130</v>
      </c>
      <c r="G31" s="5" t="s">
        <v>315</v>
      </c>
      <c r="H31" s="102"/>
      <c r="I31" s="102"/>
    </row>
    <row r="32" spans="1:11" x14ac:dyDescent="0.25">
      <c r="A32" s="2">
        <v>43864</v>
      </c>
      <c r="D32" s="148">
        <v>10</v>
      </c>
      <c r="E32" s="110">
        <f t="shared" si="0"/>
        <v>252.31999999999971</v>
      </c>
      <c r="F32" s="42" t="s">
        <v>130</v>
      </c>
      <c r="G32" s="5" t="s">
        <v>661</v>
      </c>
      <c r="H32" s="102"/>
      <c r="I32" s="102"/>
    </row>
    <row r="33" spans="1:9" x14ac:dyDescent="0.25">
      <c r="A33" s="2">
        <v>43864</v>
      </c>
      <c r="D33" s="148">
        <v>10</v>
      </c>
      <c r="E33" s="110">
        <f t="shared" si="0"/>
        <v>262.31999999999971</v>
      </c>
      <c r="F33" s="42" t="s">
        <v>130</v>
      </c>
      <c r="G33" s="5" t="s">
        <v>325</v>
      </c>
      <c r="H33" s="102"/>
      <c r="I33" s="102"/>
    </row>
    <row r="34" spans="1:9" x14ac:dyDescent="0.25">
      <c r="A34" s="2">
        <v>43882</v>
      </c>
      <c r="D34" s="148">
        <v>10</v>
      </c>
      <c r="E34" s="110">
        <f t="shared" si="0"/>
        <v>272.31999999999971</v>
      </c>
      <c r="F34" s="42" t="s">
        <v>130</v>
      </c>
      <c r="G34" s="5" t="s">
        <v>455</v>
      </c>
      <c r="H34" s="102"/>
      <c r="I34" s="102"/>
    </row>
    <row r="35" spans="1:9" x14ac:dyDescent="0.25">
      <c r="A35" s="2">
        <v>43892</v>
      </c>
      <c r="D35" s="148">
        <v>10</v>
      </c>
      <c r="E35" s="110">
        <f t="shared" si="0"/>
        <v>282.31999999999971</v>
      </c>
      <c r="F35" s="42" t="s">
        <v>130</v>
      </c>
      <c r="G35" s="5" t="s">
        <v>315</v>
      </c>
      <c r="H35" s="102"/>
      <c r="I35" s="102"/>
    </row>
    <row r="36" spans="1:9" x14ac:dyDescent="0.25">
      <c r="A36" s="2">
        <v>43892</v>
      </c>
      <c r="D36" s="148">
        <v>10</v>
      </c>
      <c r="E36" s="110">
        <f t="shared" si="0"/>
        <v>292.31999999999971</v>
      </c>
      <c r="F36" s="42" t="s">
        <v>130</v>
      </c>
      <c r="G36" s="5" t="s">
        <v>661</v>
      </c>
      <c r="H36" s="102"/>
      <c r="I36" s="102"/>
    </row>
    <row r="37" spans="1:9" x14ac:dyDescent="0.25">
      <c r="A37" s="2">
        <v>43892</v>
      </c>
      <c r="D37" s="144">
        <v>10</v>
      </c>
      <c r="E37" s="110">
        <f t="shared" si="0"/>
        <v>302.31999999999971</v>
      </c>
      <c r="F37" s="42" t="s">
        <v>130</v>
      </c>
      <c r="G37" s="5" t="s">
        <v>325</v>
      </c>
    </row>
    <row r="38" spans="1:9" x14ac:dyDescent="0.25">
      <c r="A38" s="2">
        <v>43913</v>
      </c>
      <c r="D38" s="148">
        <v>10</v>
      </c>
      <c r="E38" s="110">
        <f t="shared" si="0"/>
        <v>312.31999999999971</v>
      </c>
      <c r="F38" s="42" t="s">
        <v>130</v>
      </c>
      <c r="G38" s="5" t="s">
        <v>455</v>
      </c>
    </row>
    <row r="39" spans="1:9" x14ac:dyDescent="0.25">
      <c r="A39" s="2">
        <v>43921</v>
      </c>
      <c r="D39" s="148">
        <v>10</v>
      </c>
      <c r="E39" s="110">
        <f t="shared" si="0"/>
        <v>322.31999999999971</v>
      </c>
      <c r="F39" s="42" t="s">
        <v>130</v>
      </c>
      <c r="G39" s="5" t="s">
        <v>315</v>
      </c>
    </row>
    <row r="40" spans="1:9" x14ac:dyDescent="0.25">
      <c r="A40" s="2">
        <v>43922</v>
      </c>
      <c r="D40" s="148">
        <v>10</v>
      </c>
      <c r="E40" s="110">
        <f t="shared" si="0"/>
        <v>332.31999999999971</v>
      </c>
      <c r="F40" s="42" t="s">
        <v>130</v>
      </c>
      <c r="G40" s="5" t="s">
        <v>661</v>
      </c>
    </row>
    <row r="41" spans="1:9" x14ac:dyDescent="0.25">
      <c r="A41" s="2">
        <v>43922</v>
      </c>
      <c r="D41" s="148">
        <v>10</v>
      </c>
      <c r="E41" s="110">
        <f t="shared" si="0"/>
        <v>342.31999999999971</v>
      </c>
      <c r="F41" s="42" t="s">
        <v>130</v>
      </c>
      <c r="G41" s="5" t="s">
        <v>325</v>
      </c>
    </row>
    <row r="42" spans="1:9" x14ac:dyDescent="0.25">
      <c r="A42" s="2">
        <v>43942</v>
      </c>
      <c r="D42" s="148">
        <v>10</v>
      </c>
      <c r="E42" s="110">
        <f t="shared" si="0"/>
        <v>352.31999999999971</v>
      </c>
      <c r="F42" s="42" t="s">
        <v>130</v>
      </c>
      <c r="G42" s="5" t="s">
        <v>455</v>
      </c>
    </row>
    <row r="43" spans="1:9" x14ac:dyDescent="0.25">
      <c r="A43" s="2">
        <v>43951</v>
      </c>
      <c r="D43" s="148">
        <v>10</v>
      </c>
      <c r="E43" s="110">
        <f t="shared" si="0"/>
        <v>362.31999999999971</v>
      </c>
      <c r="F43" s="42" t="s">
        <v>130</v>
      </c>
      <c r="G43" s="5" t="s">
        <v>315</v>
      </c>
    </row>
    <row r="44" spans="1:9" x14ac:dyDescent="0.25">
      <c r="A44" s="2">
        <v>43955</v>
      </c>
      <c r="D44" s="148">
        <v>10</v>
      </c>
      <c r="E44" s="110">
        <f t="shared" si="0"/>
        <v>372.31999999999971</v>
      </c>
      <c r="F44" s="42" t="s">
        <v>130</v>
      </c>
      <c r="G44" s="5" t="s">
        <v>661</v>
      </c>
    </row>
    <row r="45" spans="1:9" x14ac:dyDescent="0.25">
      <c r="A45" s="2">
        <v>43955</v>
      </c>
      <c r="D45" s="148">
        <v>10</v>
      </c>
      <c r="E45" s="110">
        <f t="shared" si="0"/>
        <v>382.31999999999971</v>
      </c>
      <c r="F45" s="42" t="s">
        <v>130</v>
      </c>
      <c r="G45" s="5" t="s">
        <v>325</v>
      </c>
    </row>
    <row r="46" spans="1:9" x14ac:dyDescent="0.25">
      <c r="A46" s="2">
        <v>43972</v>
      </c>
      <c r="D46" s="148">
        <v>10</v>
      </c>
      <c r="E46" s="110">
        <f t="shared" si="0"/>
        <v>392.31999999999971</v>
      </c>
      <c r="F46" s="42" t="s">
        <v>130</v>
      </c>
      <c r="G46" s="5" t="s">
        <v>455</v>
      </c>
    </row>
    <row r="47" spans="1:9" x14ac:dyDescent="0.25">
      <c r="A47" s="2">
        <v>43983</v>
      </c>
      <c r="D47" s="148">
        <v>10</v>
      </c>
      <c r="E47" s="110">
        <f t="shared" si="0"/>
        <v>402.31999999999971</v>
      </c>
      <c r="F47" s="42" t="s">
        <v>130</v>
      </c>
      <c r="G47" s="5" t="s">
        <v>315</v>
      </c>
    </row>
    <row r="48" spans="1:9" x14ac:dyDescent="0.25">
      <c r="A48" s="2">
        <v>43983</v>
      </c>
      <c r="D48" s="148">
        <v>10</v>
      </c>
      <c r="E48" s="110">
        <f t="shared" si="0"/>
        <v>412.31999999999971</v>
      </c>
      <c r="F48" s="42" t="s">
        <v>130</v>
      </c>
      <c r="G48" s="5" t="s">
        <v>661</v>
      </c>
    </row>
    <row r="49" spans="1:7" x14ac:dyDescent="0.25">
      <c r="A49" s="2">
        <v>43983</v>
      </c>
      <c r="D49" s="148">
        <v>10</v>
      </c>
      <c r="E49" s="110">
        <f t="shared" si="0"/>
        <v>422.31999999999971</v>
      </c>
      <c r="F49" s="42" t="s">
        <v>130</v>
      </c>
      <c r="G49" s="5" t="s">
        <v>325</v>
      </c>
    </row>
    <row r="50" spans="1:7" x14ac:dyDescent="0.25">
      <c r="A50" s="2">
        <v>44004</v>
      </c>
      <c r="D50" s="148">
        <v>10</v>
      </c>
      <c r="E50" s="110">
        <f t="shared" si="0"/>
        <v>432.31999999999971</v>
      </c>
      <c r="F50" s="42" t="s">
        <v>130</v>
      </c>
      <c r="G50" s="5" t="s">
        <v>455</v>
      </c>
    </row>
    <row r="51" spans="1:7" x14ac:dyDescent="0.25">
      <c r="A51" s="2">
        <v>44012</v>
      </c>
      <c r="D51" s="148">
        <v>10</v>
      </c>
      <c r="E51" s="110">
        <f t="shared" si="0"/>
        <v>442.31999999999971</v>
      </c>
      <c r="F51" s="42" t="s">
        <v>130</v>
      </c>
      <c r="G51" s="5" t="s">
        <v>315</v>
      </c>
    </row>
    <row r="52" spans="1:7" x14ac:dyDescent="0.25">
      <c r="A52" s="2">
        <v>44013</v>
      </c>
      <c r="D52" s="148">
        <v>10</v>
      </c>
      <c r="E52" s="110">
        <f t="shared" si="0"/>
        <v>452.31999999999971</v>
      </c>
      <c r="F52" s="42" t="s">
        <v>130</v>
      </c>
      <c r="G52" s="5" t="s">
        <v>661</v>
      </c>
    </row>
    <row r="53" spans="1:7" x14ac:dyDescent="0.25">
      <c r="A53" s="2">
        <v>44013</v>
      </c>
      <c r="D53" s="148">
        <v>10</v>
      </c>
      <c r="E53" s="110">
        <f t="shared" si="0"/>
        <v>462.31999999999971</v>
      </c>
      <c r="F53" s="42" t="s">
        <v>130</v>
      </c>
      <c r="G53" s="5" t="s">
        <v>325</v>
      </c>
    </row>
    <row r="54" spans="1:7" x14ac:dyDescent="0.25">
      <c r="A54" s="2">
        <v>44033</v>
      </c>
      <c r="D54" s="145">
        <v>10</v>
      </c>
      <c r="E54" s="110">
        <f t="shared" si="0"/>
        <v>472.31999999999971</v>
      </c>
      <c r="F54" s="42" t="s">
        <v>130</v>
      </c>
      <c r="G54" s="5" t="s">
        <v>455</v>
      </c>
    </row>
    <row r="55" spans="1:7" x14ac:dyDescent="0.25">
      <c r="A55" s="2">
        <v>44043</v>
      </c>
      <c r="D55" s="148">
        <v>10</v>
      </c>
      <c r="E55" s="110">
        <f t="shared" si="0"/>
        <v>482.31999999999971</v>
      </c>
      <c r="F55" s="42" t="s">
        <v>130</v>
      </c>
      <c r="G55" s="5" t="s">
        <v>315</v>
      </c>
    </row>
    <row r="56" spans="1:7" x14ac:dyDescent="0.25">
      <c r="A56" s="2">
        <v>44046</v>
      </c>
      <c r="D56" s="148">
        <v>10</v>
      </c>
      <c r="E56" s="110">
        <f t="shared" si="0"/>
        <v>492.31999999999971</v>
      </c>
      <c r="F56" s="42" t="s">
        <v>130</v>
      </c>
      <c r="G56" s="5" t="s">
        <v>661</v>
      </c>
    </row>
    <row r="57" spans="1:7" x14ac:dyDescent="0.25">
      <c r="A57" s="2">
        <v>44046</v>
      </c>
      <c r="D57" s="148">
        <v>10</v>
      </c>
      <c r="E57" s="110">
        <f t="shared" si="0"/>
        <v>502.31999999999971</v>
      </c>
      <c r="F57" s="42" t="s">
        <v>130</v>
      </c>
      <c r="G57" s="5" t="s">
        <v>325</v>
      </c>
    </row>
    <row r="58" spans="1:7" x14ac:dyDescent="0.25">
      <c r="A58" s="2">
        <v>44064</v>
      </c>
      <c r="D58" s="148">
        <v>10</v>
      </c>
      <c r="E58" s="110">
        <f t="shared" si="0"/>
        <v>512.31999999999971</v>
      </c>
      <c r="F58" s="42" t="s">
        <v>130</v>
      </c>
      <c r="G58" s="5" t="s">
        <v>455</v>
      </c>
    </row>
    <row r="59" spans="1:7" x14ac:dyDescent="0.25">
      <c r="A59" s="2">
        <v>44074</v>
      </c>
      <c r="D59" s="145">
        <v>10</v>
      </c>
      <c r="E59" s="110">
        <f t="shared" si="0"/>
        <v>522.31999999999971</v>
      </c>
      <c r="F59" s="42" t="s">
        <v>130</v>
      </c>
      <c r="G59" s="5" t="s">
        <v>315</v>
      </c>
    </row>
    <row r="60" spans="1:7" x14ac:dyDescent="0.25">
      <c r="A60" s="2">
        <v>44075</v>
      </c>
      <c r="D60" s="145">
        <v>10</v>
      </c>
      <c r="E60" s="110">
        <f t="shared" si="0"/>
        <v>532.31999999999971</v>
      </c>
      <c r="F60" s="42" t="s">
        <v>130</v>
      </c>
      <c r="G60" s="5" t="s">
        <v>661</v>
      </c>
    </row>
    <row r="61" spans="1:7" x14ac:dyDescent="0.25">
      <c r="A61" s="2">
        <v>44075</v>
      </c>
      <c r="D61" s="145">
        <v>10</v>
      </c>
      <c r="E61" s="110">
        <f t="shared" si="0"/>
        <v>542.31999999999971</v>
      </c>
      <c r="F61" s="42" t="s">
        <v>130</v>
      </c>
      <c r="G61" s="5" t="s">
        <v>325</v>
      </c>
    </row>
    <row r="62" spans="1:7" x14ac:dyDescent="0.25">
      <c r="A62" s="2">
        <v>44095</v>
      </c>
      <c r="D62" s="148">
        <v>10</v>
      </c>
      <c r="E62" s="110">
        <f t="shared" si="0"/>
        <v>552.31999999999971</v>
      </c>
      <c r="F62" s="42" t="s">
        <v>130</v>
      </c>
      <c r="G62" s="5" t="s">
        <v>455</v>
      </c>
    </row>
    <row r="63" spans="1:7" x14ac:dyDescent="0.25">
      <c r="A63" s="2">
        <v>44104</v>
      </c>
      <c r="D63" s="148">
        <v>10</v>
      </c>
      <c r="E63" s="110">
        <f t="shared" si="0"/>
        <v>562.31999999999971</v>
      </c>
      <c r="F63" s="42" t="s">
        <v>130</v>
      </c>
      <c r="G63" s="5" t="s">
        <v>315</v>
      </c>
    </row>
    <row r="64" spans="1:7" x14ac:dyDescent="0.25">
      <c r="A64" s="2">
        <v>44105</v>
      </c>
      <c r="D64" s="148">
        <v>10</v>
      </c>
      <c r="E64" s="110">
        <f t="shared" si="0"/>
        <v>572.31999999999971</v>
      </c>
      <c r="F64" s="42" t="s">
        <v>130</v>
      </c>
      <c r="G64" s="5" t="s">
        <v>661</v>
      </c>
    </row>
    <row r="65" spans="1:9" x14ac:dyDescent="0.25">
      <c r="A65" s="2">
        <v>44105</v>
      </c>
      <c r="D65" s="148">
        <v>10</v>
      </c>
      <c r="E65" s="110">
        <f t="shared" si="0"/>
        <v>582.31999999999971</v>
      </c>
      <c r="F65" s="42" t="s">
        <v>130</v>
      </c>
      <c r="G65" s="5" t="s">
        <v>325</v>
      </c>
    </row>
    <row r="66" spans="1:9" x14ac:dyDescent="0.25">
      <c r="A66" s="2">
        <v>44125</v>
      </c>
      <c r="D66" s="148">
        <v>10</v>
      </c>
      <c r="E66" s="110">
        <f t="shared" si="0"/>
        <v>592.31999999999971</v>
      </c>
      <c r="F66" s="42" t="s">
        <v>130</v>
      </c>
      <c r="G66" s="5" t="s">
        <v>455</v>
      </c>
    </row>
    <row r="67" spans="1:9" x14ac:dyDescent="0.25">
      <c r="A67" s="2">
        <v>44137</v>
      </c>
      <c r="D67" s="148">
        <v>10</v>
      </c>
      <c r="E67" s="110">
        <f t="shared" ref="E67:E99" si="1">E66+D67</f>
        <v>602.31999999999971</v>
      </c>
      <c r="F67" s="42" t="s">
        <v>130</v>
      </c>
      <c r="G67" s="5" t="s">
        <v>315</v>
      </c>
    </row>
    <row r="68" spans="1:9" x14ac:dyDescent="0.25">
      <c r="A68" s="2">
        <v>44137</v>
      </c>
      <c r="D68" s="148">
        <v>10</v>
      </c>
      <c r="E68" s="110">
        <f t="shared" si="1"/>
        <v>612.31999999999971</v>
      </c>
      <c r="F68" s="42" t="s">
        <v>130</v>
      </c>
      <c r="G68" s="5" t="s">
        <v>661</v>
      </c>
    </row>
    <row r="69" spans="1:9" x14ac:dyDescent="0.25">
      <c r="A69" s="2">
        <v>44137</v>
      </c>
      <c r="D69" s="148">
        <v>10</v>
      </c>
      <c r="E69" s="110">
        <f t="shared" si="1"/>
        <v>622.31999999999971</v>
      </c>
      <c r="F69" s="42" t="s">
        <v>130</v>
      </c>
      <c r="G69" s="5" t="s">
        <v>325</v>
      </c>
    </row>
    <row r="70" spans="1:9" x14ac:dyDescent="0.25">
      <c r="A70" s="2">
        <v>44158</v>
      </c>
      <c r="D70" s="148">
        <v>10</v>
      </c>
      <c r="E70" s="110">
        <f t="shared" si="1"/>
        <v>632.31999999999971</v>
      </c>
      <c r="F70" s="42" t="s">
        <v>130</v>
      </c>
      <c r="G70" s="5" t="s">
        <v>455</v>
      </c>
    </row>
    <row r="71" spans="1:9" x14ac:dyDescent="0.25">
      <c r="A71" s="2">
        <v>44165</v>
      </c>
      <c r="D71" s="148">
        <v>10</v>
      </c>
      <c r="E71" s="110">
        <f t="shared" si="1"/>
        <v>642.31999999999971</v>
      </c>
      <c r="F71" s="42" t="s">
        <v>130</v>
      </c>
      <c r="G71" s="5" t="s">
        <v>315</v>
      </c>
    </row>
    <row r="72" spans="1:9" x14ac:dyDescent="0.25">
      <c r="A72" s="2">
        <v>44166</v>
      </c>
      <c r="D72" s="148">
        <v>10</v>
      </c>
      <c r="E72" s="110">
        <f t="shared" si="1"/>
        <v>652.31999999999971</v>
      </c>
      <c r="F72" s="42" t="s">
        <v>130</v>
      </c>
      <c r="G72" s="5" t="s">
        <v>661</v>
      </c>
    </row>
    <row r="73" spans="1:9" x14ac:dyDescent="0.25">
      <c r="A73" s="2">
        <v>44166</v>
      </c>
      <c r="D73" s="148">
        <v>10</v>
      </c>
      <c r="E73" s="110">
        <f t="shared" si="1"/>
        <v>662.31999999999971</v>
      </c>
      <c r="F73" s="42" t="s">
        <v>130</v>
      </c>
      <c r="G73" s="5" t="s">
        <v>325</v>
      </c>
    </row>
    <row r="74" spans="1:9" x14ac:dyDescent="0.25">
      <c r="A74" s="2">
        <v>44186</v>
      </c>
      <c r="D74" s="148">
        <v>10</v>
      </c>
      <c r="E74" s="110">
        <f t="shared" si="1"/>
        <v>672.31999999999971</v>
      </c>
      <c r="F74" s="42" t="s">
        <v>130</v>
      </c>
      <c r="G74" s="5" t="s">
        <v>455</v>
      </c>
    </row>
    <row r="75" spans="1:9" x14ac:dyDescent="0.25">
      <c r="A75" s="2">
        <v>44196</v>
      </c>
      <c r="D75" s="148">
        <v>10</v>
      </c>
      <c r="E75" s="110">
        <f t="shared" si="1"/>
        <v>682.31999999999971</v>
      </c>
      <c r="F75" s="42" t="s">
        <v>130</v>
      </c>
      <c r="G75" s="5" t="s">
        <v>315</v>
      </c>
      <c r="H75" s="102"/>
      <c r="I75" s="102"/>
    </row>
    <row r="76" spans="1:9" x14ac:dyDescent="0.25">
      <c r="A76" s="2">
        <v>43854</v>
      </c>
      <c r="D76" s="148">
        <v>15</v>
      </c>
      <c r="E76" s="110">
        <f t="shared" si="1"/>
        <v>697.31999999999971</v>
      </c>
      <c r="F76" s="42" t="s">
        <v>130</v>
      </c>
      <c r="G76" s="5" t="s">
        <v>362</v>
      </c>
      <c r="H76" s="102"/>
      <c r="I76" s="102"/>
    </row>
    <row r="77" spans="1:9" x14ac:dyDescent="0.25">
      <c r="A77" s="2">
        <v>43889</v>
      </c>
      <c r="D77" s="148">
        <v>15</v>
      </c>
      <c r="E77" s="110">
        <f t="shared" si="1"/>
        <v>712.31999999999971</v>
      </c>
      <c r="F77" s="42" t="s">
        <v>130</v>
      </c>
      <c r="G77" s="5" t="s">
        <v>362</v>
      </c>
      <c r="H77" s="102"/>
      <c r="I77" s="102"/>
    </row>
    <row r="78" spans="1:9" x14ac:dyDescent="0.25">
      <c r="A78" s="2">
        <v>43920</v>
      </c>
      <c r="D78" s="148">
        <v>15</v>
      </c>
      <c r="E78" s="110">
        <f t="shared" si="1"/>
        <v>727.31999999999971</v>
      </c>
      <c r="F78" s="42" t="s">
        <v>130</v>
      </c>
      <c r="G78" s="5" t="s">
        <v>362</v>
      </c>
    </row>
    <row r="79" spans="1:9" x14ac:dyDescent="0.25">
      <c r="A79" s="2">
        <v>43953</v>
      </c>
      <c r="D79" s="148">
        <v>15</v>
      </c>
      <c r="E79" s="110">
        <f t="shared" si="1"/>
        <v>742.31999999999971</v>
      </c>
      <c r="F79" s="42" t="s">
        <v>130</v>
      </c>
      <c r="G79" s="5" t="s">
        <v>362</v>
      </c>
    </row>
    <row r="80" spans="1:9" x14ac:dyDescent="0.25">
      <c r="A80" s="2">
        <v>43984</v>
      </c>
      <c r="D80" s="148">
        <v>15</v>
      </c>
      <c r="E80" s="110">
        <f t="shared" si="1"/>
        <v>757.31999999999971</v>
      </c>
      <c r="F80" s="42" t="s">
        <v>130</v>
      </c>
      <c r="G80" s="5" t="s">
        <v>362</v>
      </c>
    </row>
    <row r="81" spans="1:9" x14ac:dyDescent="0.25">
      <c r="A81" s="2">
        <v>44039</v>
      </c>
      <c r="D81" s="145">
        <v>15</v>
      </c>
      <c r="E81" s="110">
        <f t="shared" si="1"/>
        <v>772.31999999999971</v>
      </c>
      <c r="F81" s="42" t="s">
        <v>130</v>
      </c>
      <c r="G81" s="5" t="s">
        <v>362</v>
      </c>
    </row>
    <row r="82" spans="1:9" x14ac:dyDescent="0.25">
      <c r="A82" s="2">
        <v>44073</v>
      </c>
      <c r="D82" s="145">
        <v>15</v>
      </c>
      <c r="E82" s="110">
        <f t="shared" si="1"/>
        <v>787.31999999999971</v>
      </c>
      <c r="F82" s="42" t="s">
        <v>130</v>
      </c>
      <c r="G82" s="5" t="s">
        <v>362</v>
      </c>
    </row>
    <row r="83" spans="1:9" x14ac:dyDescent="0.25">
      <c r="A83" s="2">
        <v>44090</v>
      </c>
      <c r="D83" s="148">
        <v>15</v>
      </c>
      <c r="E83" s="110">
        <f t="shared" si="1"/>
        <v>802.31999999999971</v>
      </c>
      <c r="F83" s="42" t="s">
        <v>130</v>
      </c>
      <c r="G83" s="5" t="s">
        <v>362</v>
      </c>
    </row>
    <row r="84" spans="1:9" x14ac:dyDescent="0.25">
      <c r="A84" s="2">
        <v>44102</v>
      </c>
      <c r="D84" s="148">
        <v>15</v>
      </c>
      <c r="E84" s="110">
        <f t="shared" si="1"/>
        <v>817.31999999999971</v>
      </c>
      <c r="F84" s="42" t="s">
        <v>130</v>
      </c>
      <c r="G84" s="5" t="s">
        <v>362</v>
      </c>
    </row>
    <row r="85" spans="1:9" x14ac:dyDescent="0.25">
      <c r="A85" s="2">
        <v>44148</v>
      </c>
      <c r="D85" s="148">
        <v>15</v>
      </c>
      <c r="E85" s="110">
        <f t="shared" si="1"/>
        <v>832.31999999999971</v>
      </c>
      <c r="F85" s="42" t="s">
        <v>130</v>
      </c>
      <c r="G85" s="5" t="s">
        <v>362</v>
      </c>
    </row>
    <row r="86" spans="1:9" x14ac:dyDescent="0.25">
      <c r="A86" s="2">
        <v>44164</v>
      </c>
      <c r="D86" s="148">
        <v>15</v>
      </c>
      <c r="E86" s="110">
        <f t="shared" si="1"/>
        <v>847.31999999999971</v>
      </c>
      <c r="F86" s="42" t="s">
        <v>130</v>
      </c>
      <c r="G86" s="5" t="s">
        <v>362</v>
      </c>
    </row>
    <row r="87" spans="1:9" x14ac:dyDescent="0.25">
      <c r="A87" s="2">
        <v>44184</v>
      </c>
      <c r="D87" s="148">
        <v>50</v>
      </c>
      <c r="E87" s="110">
        <f t="shared" si="1"/>
        <v>897.31999999999971</v>
      </c>
      <c r="F87" s="42" t="s">
        <v>130</v>
      </c>
      <c r="G87" s="5" t="s">
        <v>982</v>
      </c>
    </row>
    <row r="88" spans="1:9" x14ac:dyDescent="0.25">
      <c r="A88" s="2">
        <v>43983</v>
      </c>
      <c r="D88" s="148">
        <v>60</v>
      </c>
      <c r="E88" s="110">
        <f t="shared" si="1"/>
        <v>957.31999999999971</v>
      </c>
      <c r="F88" s="42" t="s">
        <v>130</v>
      </c>
      <c r="G88" s="5" t="s">
        <v>977</v>
      </c>
    </row>
    <row r="89" spans="1:9" x14ac:dyDescent="0.25">
      <c r="A89" s="2">
        <v>44167</v>
      </c>
      <c r="D89" s="148">
        <v>60</v>
      </c>
      <c r="E89" s="110">
        <f t="shared" si="1"/>
        <v>1017.3199999999997</v>
      </c>
      <c r="F89" s="42" t="s">
        <v>130</v>
      </c>
      <c r="G89" s="5" t="s">
        <v>977</v>
      </c>
    </row>
    <row r="90" spans="1:9" x14ac:dyDescent="0.25">
      <c r="A90" s="2">
        <v>43831</v>
      </c>
      <c r="D90" s="148">
        <v>100</v>
      </c>
      <c r="E90" s="110">
        <f t="shared" si="1"/>
        <v>1117.3199999999997</v>
      </c>
      <c r="F90" s="42" t="s">
        <v>130</v>
      </c>
      <c r="G90" s="5" t="s">
        <v>987</v>
      </c>
      <c r="H90" s="102"/>
      <c r="I90" s="102"/>
    </row>
    <row r="91" spans="1:9" x14ac:dyDescent="0.25">
      <c r="A91" s="2">
        <v>43850</v>
      </c>
      <c r="D91" s="148">
        <v>100</v>
      </c>
      <c r="E91" s="110">
        <f t="shared" si="1"/>
        <v>1217.3199999999997</v>
      </c>
      <c r="F91" s="42" t="s">
        <v>130</v>
      </c>
      <c r="G91" s="5" t="s">
        <v>992</v>
      </c>
      <c r="H91" s="102"/>
      <c r="I91" s="102"/>
    </row>
    <row r="92" spans="1:9" x14ac:dyDescent="0.25">
      <c r="A92" s="2">
        <v>44175</v>
      </c>
      <c r="D92" s="148">
        <v>100</v>
      </c>
      <c r="E92" s="110">
        <f t="shared" si="1"/>
        <v>1317.3199999999997</v>
      </c>
      <c r="F92" s="42" t="s">
        <v>130</v>
      </c>
      <c r="G92" s="5" t="s">
        <v>1010</v>
      </c>
    </row>
    <row r="93" spans="1:9" x14ac:dyDescent="0.25">
      <c r="A93" s="2">
        <v>44191</v>
      </c>
      <c r="D93" s="148">
        <v>125</v>
      </c>
      <c r="E93" s="110">
        <f t="shared" si="1"/>
        <v>1442.3199999999997</v>
      </c>
      <c r="F93" s="42" t="s">
        <v>130</v>
      </c>
      <c r="G93" s="5" t="s">
        <v>985</v>
      </c>
      <c r="H93" s="102"/>
      <c r="I93" s="102"/>
    </row>
    <row r="94" spans="1:9" x14ac:dyDescent="0.25">
      <c r="A94" s="2">
        <v>44194</v>
      </c>
      <c r="D94" s="148">
        <v>200</v>
      </c>
      <c r="E94" s="110">
        <f t="shared" si="1"/>
        <v>1642.3199999999997</v>
      </c>
      <c r="F94" s="42" t="s">
        <v>130</v>
      </c>
      <c r="G94" s="5" t="s">
        <v>1011</v>
      </c>
      <c r="H94" s="102"/>
      <c r="I94" s="102"/>
    </row>
    <row r="95" spans="1:9" x14ac:dyDescent="0.25">
      <c r="A95" s="2">
        <v>44187</v>
      </c>
      <c r="D95" s="148">
        <v>800</v>
      </c>
      <c r="E95" s="110">
        <f t="shared" si="1"/>
        <v>2442.3199999999997</v>
      </c>
      <c r="F95" s="42" t="s">
        <v>130</v>
      </c>
      <c r="G95" s="5" t="s">
        <v>311</v>
      </c>
    </row>
    <row r="96" spans="1:9" x14ac:dyDescent="0.25">
      <c r="A96" s="2">
        <v>43998</v>
      </c>
      <c r="D96" s="148">
        <v>1000</v>
      </c>
      <c r="E96" s="110">
        <f t="shared" si="1"/>
        <v>3442.3199999999997</v>
      </c>
      <c r="F96" s="42" t="s">
        <v>130</v>
      </c>
      <c r="G96" s="5" t="s">
        <v>999</v>
      </c>
    </row>
    <row r="97" spans="1:12" x14ac:dyDescent="0.25">
      <c r="A97" s="2">
        <v>44180</v>
      </c>
      <c r="D97" s="148">
        <v>1000</v>
      </c>
      <c r="E97" s="110">
        <f t="shared" si="1"/>
        <v>4442.32</v>
      </c>
      <c r="F97" s="42" t="s">
        <v>130</v>
      </c>
      <c r="G97" s="5" t="s">
        <v>627</v>
      </c>
    </row>
    <row r="98" spans="1:12" x14ac:dyDescent="0.25">
      <c r="A98" s="2">
        <v>44145</v>
      </c>
      <c r="D98" s="148">
        <v>3080</v>
      </c>
      <c r="E98" s="110">
        <f t="shared" si="1"/>
        <v>7522.32</v>
      </c>
      <c r="F98" s="42" t="s">
        <v>130</v>
      </c>
      <c r="G98" s="5" t="s">
        <v>1008</v>
      </c>
      <c r="L98" s="146">
        <f>SUM(D28:D99)</f>
        <v>12620</v>
      </c>
    </row>
    <row r="99" spans="1:12" x14ac:dyDescent="0.25">
      <c r="A99" s="2">
        <v>43938</v>
      </c>
      <c r="D99" s="148">
        <v>5300</v>
      </c>
      <c r="E99" s="110">
        <f t="shared" si="1"/>
        <v>12822.32</v>
      </c>
      <c r="F99" s="42" t="s">
        <v>130</v>
      </c>
      <c r="G99" s="5" t="s">
        <v>997</v>
      </c>
    </row>
    <row r="100" spans="1:12" x14ac:dyDescent="0.25">
      <c r="D100" s="146"/>
      <c r="K100" s="146">
        <f>K25+L98</f>
        <v>-3655.84</v>
      </c>
    </row>
  </sheetData>
  <sortState xmlns:xlrd2="http://schemas.microsoft.com/office/spreadsheetml/2017/richdata2" ref="A2:J101">
    <sortCondition ref="F2:F101"/>
    <sortCondition ref="D2:D101"/>
    <sortCondition ref="A2:A101"/>
    <sortCondition ref="G2:G101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4BE9-5426-4A0C-8745-D71E70C15719}">
  <dimension ref="A1:I45"/>
  <sheetViews>
    <sheetView topLeftCell="A27" workbookViewId="0">
      <selection activeCell="F48" sqref="F48"/>
    </sheetView>
  </sheetViews>
  <sheetFormatPr defaultRowHeight="12.5" x14ac:dyDescent="0.25"/>
  <cols>
    <col min="3" max="4" width="14.36328125" customWidth="1"/>
    <col min="6" max="7" width="11.453125" customWidth="1"/>
    <col min="8" max="8" width="12.08984375" customWidth="1"/>
    <col min="9" max="9" width="14.6328125" customWidth="1"/>
  </cols>
  <sheetData>
    <row r="1" spans="1:9" ht="13" x14ac:dyDescent="0.3">
      <c r="B1" s="1" t="s">
        <v>141</v>
      </c>
    </row>
    <row r="2" spans="1:9" x14ac:dyDescent="0.25">
      <c r="B2" t="s">
        <v>142</v>
      </c>
    </row>
    <row r="3" spans="1:9" x14ac:dyDescent="0.25">
      <c r="B3" t="s">
        <v>143</v>
      </c>
      <c r="C3" t="s">
        <v>144</v>
      </c>
    </row>
    <row r="5" spans="1:9" x14ac:dyDescent="0.25">
      <c r="B5" t="s">
        <v>145</v>
      </c>
    </row>
    <row r="7" spans="1:9" x14ac:dyDescent="0.25">
      <c r="B7" t="s">
        <v>146</v>
      </c>
    </row>
    <row r="11" spans="1:9" ht="13" x14ac:dyDescent="0.3">
      <c r="A11" s="1" t="s">
        <v>147</v>
      </c>
      <c r="B11" s="1"/>
      <c r="C11" s="1"/>
      <c r="D11" s="1" t="s">
        <v>163</v>
      </c>
      <c r="E11" s="1"/>
      <c r="F11" s="1"/>
      <c r="G11" s="1"/>
      <c r="I11" s="31" t="s">
        <v>148</v>
      </c>
    </row>
    <row r="12" spans="1:9" ht="13.5" thickBot="1" x14ac:dyDescent="0.35">
      <c r="A12" s="26"/>
      <c r="B12" s="26"/>
      <c r="C12" s="35">
        <v>2020</v>
      </c>
      <c r="D12" s="35">
        <v>2019</v>
      </c>
      <c r="E12" s="26"/>
      <c r="F12" s="26"/>
      <c r="G12" s="26"/>
      <c r="H12" s="35">
        <v>2020</v>
      </c>
      <c r="I12" s="35">
        <v>2019</v>
      </c>
    </row>
    <row r="14" spans="1:9" ht="13" x14ac:dyDescent="0.3">
      <c r="A14" s="1" t="s">
        <v>149</v>
      </c>
      <c r="F14" s="1" t="s">
        <v>150</v>
      </c>
      <c r="H14" s="8"/>
      <c r="I14" s="8"/>
    </row>
    <row r="15" spans="1:9" x14ac:dyDescent="0.25">
      <c r="C15" s="8"/>
      <c r="D15" s="8"/>
      <c r="F15" s="30" t="s">
        <v>156</v>
      </c>
      <c r="H15" s="63">
        <v>16478.16</v>
      </c>
      <c r="I15" s="8">
        <v>14769.13</v>
      </c>
    </row>
    <row r="16" spans="1:9" x14ac:dyDescent="0.25">
      <c r="A16" t="s">
        <v>155</v>
      </c>
      <c r="C16" s="63">
        <v>12822.32</v>
      </c>
      <c r="D16" s="8">
        <v>16478.16</v>
      </c>
      <c r="E16" s="8"/>
      <c r="F16" s="30" t="s">
        <v>169</v>
      </c>
      <c r="H16" s="63"/>
      <c r="I16" s="8"/>
    </row>
    <row r="17" spans="1:9" x14ac:dyDescent="0.25">
      <c r="C17" s="63"/>
      <c r="D17" s="8"/>
      <c r="E17" s="8"/>
      <c r="F17" s="30" t="s">
        <v>170</v>
      </c>
      <c r="H17" s="94">
        <v>-3655.84</v>
      </c>
      <c r="I17" s="25">
        <v>1709.03</v>
      </c>
    </row>
    <row r="18" spans="1:9" x14ac:dyDescent="0.25">
      <c r="C18" s="63"/>
      <c r="D18" s="8"/>
      <c r="E18" s="8"/>
      <c r="H18" s="63">
        <f>SUM(H15:H17)</f>
        <v>12822.32</v>
      </c>
      <c r="I18" s="8">
        <f>I15+I17</f>
        <v>16478.16</v>
      </c>
    </row>
    <row r="19" spans="1:9" x14ac:dyDescent="0.25">
      <c r="C19" s="63"/>
      <c r="D19" s="8"/>
      <c r="E19" s="8"/>
      <c r="H19" s="63"/>
      <c r="I19" s="8"/>
    </row>
    <row r="20" spans="1:9" x14ac:dyDescent="0.25">
      <c r="A20" t="s">
        <v>161</v>
      </c>
      <c r="C20" s="63">
        <v>0</v>
      </c>
      <c r="D20" s="8">
        <v>0</v>
      </c>
      <c r="E20" s="8"/>
      <c r="F20" t="s">
        <v>162</v>
      </c>
      <c r="H20" s="63">
        <v>0</v>
      </c>
      <c r="I20" s="8">
        <v>0</v>
      </c>
    </row>
    <row r="21" spans="1:9" x14ac:dyDescent="0.25">
      <c r="C21" s="63"/>
      <c r="D21" s="8"/>
      <c r="E21" s="8"/>
      <c r="H21" s="63"/>
      <c r="I21" s="8"/>
    </row>
    <row r="22" spans="1:9" ht="13.5" thickBot="1" x14ac:dyDescent="0.35">
      <c r="C22" s="93">
        <v>12822.32</v>
      </c>
      <c r="D22" s="27">
        <f>SUM(D16:D21)</f>
        <v>16478.16</v>
      </c>
      <c r="E22" s="21"/>
      <c r="F22" s="1"/>
      <c r="G22" s="1"/>
      <c r="H22" s="93">
        <f>SUM(H18:H21)</f>
        <v>12822.32</v>
      </c>
      <c r="I22" s="27">
        <f>SUM(I18:I21)</f>
        <v>16478.16</v>
      </c>
    </row>
    <row r="23" spans="1:9" ht="13" thickTop="1" x14ac:dyDescent="0.25">
      <c r="C23" s="89"/>
      <c r="H23" s="8"/>
      <c r="I23" s="8"/>
    </row>
    <row r="24" spans="1:9" x14ac:dyDescent="0.25">
      <c r="H24" s="8"/>
      <c r="I24" s="8"/>
    </row>
    <row r="25" spans="1:9" x14ac:dyDescent="0.25">
      <c r="H25" s="8"/>
      <c r="I25" s="8"/>
    </row>
    <row r="26" spans="1:9" ht="13" thickBot="1" x14ac:dyDescent="0.3">
      <c r="F26" s="36"/>
      <c r="G26" s="36"/>
      <c r="H26" s="36"/>
      <c r="I26" s="36"/>
    </row>
    <row r="27" spans="1:9" ht="13.5" thickBot="1" x14ac:dyDescent="0.35">
      <c r="A27" s="1" t="s">
        <v>168</v>
      </c>
      <c r="E27" s="1"/>
      <c r="F27" s="32"/>
      <c r="G27" s="33">
        <v>2020</v>
      </c>
      <c r="H27" s="32"/>
      <c r="I27" s="37">
        <v>2019</v>
      </c>
    </row>
    <row r="28" spans="1:9" x14ac:dyDescent="0.25">
      <c r="I28" s="59"/>
    </row>
    <row r="29" spans="1:9" x14ac:dyDescent="0.25">
      <c r="A29" s="101" t="s">
        <v>635</v>
      </c>
      <c r="F29" s="63"/>
      <c r="G29" s="63">
        <v>12620</v>
      </c>
      <c r="H29" s="8"/>
      <c r="I29" s="8">
        <v>26338.54</v>
      </c>
    </row>
    <row r="30" spans="1:9" x14ac:dyDescent="0.25">
      <c r="A30" s="101" t="s">
        <v>129</v>
      </c>
      <c r="F30" s="63"/>
      <c r="G30" s="94"/>
      <c r="H30" s="8"/>
      <c r="I30" s="25"/>
    </row>
    <row r="31" spans="1:9" x14ac:dyDescent="0.25">
      <c r="F31" s="63"/>
      <c r="G31" s="63"/>
      <c r="H31" s="8"/>
      <c r="I31" s="8"/>
    </row>
    <row r="32" spans="1:9" x14ac:dyDescent="0.25">
      <c r="F32" s="63"/>
      <c r="G32" s="63">
        <v>12620</v>
      </c>
      <c r="H32" s="8"/>
      <c r="I32" s="8">
        <f>SUM(I29:I31)</f>
        <v>26338.54</v>
      </c>
    </row>
    <row r="33" spans="1:9" ht="13" x14ac:dyDescent="0.3">
      <c r="A33" s="1" t="s">
        <v>152</v>
      </c>
      <c r="F33" s="63"/>
      <c r="G33" s="63"/>
      <c r="H33" s="64"/>
      <c r="I33" s="8"/>
    </row>
    <row r="34" spans="1:9" x14ac:dyDescent="0.25">
      <c r="F34" s="63"/>
      <c r="G34" s="63"/>
      <c r="H34" s="64"/>
      <c r="I34" s="8"/>
    </row>
    <row r="35" spans="1:9" x14ac:dyDescent="0.25">
      <c r="A35" t="s">
        <v>153</v>
      </c>
      <c r="F35" s="89">
        <v>-1275.8399999999999</v>
      </c>
      <c r="G35" s="89"/>
      <c r="H35" s="83"/>
    </row>
    <row r="36" spans="1:9" x14ac:dyDescent="0.25">
      <c r="A36" s="101" t="s">
        <v>348</v>
      </c>
      <c r="F36" s="89"/>
      <c r="H36" s="83"/>
      <c r="I36" s="8"/>
    </row>
    <row r="37" spans="1:9" x14ac:dyDescent="0.25">
      <c r="A37" s="101" t="s">
        <v>634</v>
      </c>
      <c r="F37" s="97">
        <v>-15000</v>
      </c>
      <c r="G37" s="101"/>
      <c r="H37" s="83">
        <v>-24629.51</v>
      </c>
      <c r="I37" s="8"/>
    </row>
    <row r="38" spans="1:9" x14ac:dyDescent="0.25">
      <c r="A38" s="101"/>
      <c r="F38" s="89"/>
      <c r="H38" s="83"/>
      <c r="I38" s="8"/>
    </row>
    <row r="39" spans="1:9" x14ac:dyDescent="0.25">
      <c r="F39" s="89"/>
      <c r="G39" s="89"/>
    </row>
    <row r="40" spans="1:9" x14ac:dyDescent="0.25">
      <c r="F40" s="95">
        <f>SUM(F35:F39)</f>
        <v>-16275.84</v>
      </c>
      <c r="G40" s="63"/>
      <c r="H40" s="75">
        <v>-24629.51</v>
      </c>
      <c r="I40" s="8"/>
    </row>
    <row r="41" spans="1:9" x14ac:dyDescent="0.25">
      <c r="F41" s="63"/>
      <c r="G41" s="63"/>
      <c r="H41" s="8"/>
      <c r="I41" s="8"/>
    </row>
    <row r="42" spans="1:9" x14ac:dyDescent="0.25">
      <c r="F42" s="89"/>
      <c r="G42" s="89"/>
    </row>
    <row r="43" spans="1:9" ht="13.5" thickBot="1" x14ac:dyDescent="0.35">
      <c r="B43" s="1" t="s">
        <v>171</v>
      </c>
      <c r="F43" s="89"/>
      <c r="G43" s="96">
        <f>F40+G32</f>
        <v>-3655.84</v>
      </c>
      <c r="I43" s="28">
        <f>I32+H37</f>
        <v>1709.0300000000025</v>
      </c>
    </row>
    <row r="44" spans="1:9" ht="13.5" thickTop="1" thickBot="1" x14ac:dyDescent="0.3">
      <c r="F44" s="36"/>
      <c r="G44" s="36"/>
      <c r="H44" s="36"/>
      <c r="I44" s="36"/>
    </row>
    <row r="45" spans="1:9" ht="13" x14ac:dyDescent="0.3">
      <c r="F45" s="163"/>
      <c r="G45" s="164">
        <v>2020</v>
      </c>
      <c r="H45" s="163"/>
      <c r="I45" s="165">
        <v>2019</v>
      </c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4E577-97B9-499E-866E-A60D0504C52B}">
  <dimension ref="A2:Q111"/>
  <sheetViews>
    <sheetView topLeftCell="C100" workbookViewId="0">
      <selection activeCell="P116" sqref="P116"/>
    </sheetView>
  </sheetViews>
  <sheetFormatPr defaultRowHeight="12.5" x14ac:dyDescent="0.25"/>
  <cols>
    <col min="1" max="1" width="10.90625" customWidth="1"/>
    <col min="5" max="5" width="11.7265625" customWidth="1"/>
    <col min="11" max="11" width="10.26953125" customWidth="1"/>
  </cols>
  <sheetData>
    <row r="2" spans="1:11" x14ac:dyDescent="0.25">
      <c r="A2" s="2">
        <v>44210</v>
      </c>
      <c r="D2" s="148">
        <v>-30.45</v>
      </c>
      <c r="E2" s="110"/>
      <c r="F2" s="42" t="s">
        <v>129</v>
      </c>
      <c r="G2" s="5" t="s">
        <v>1000</v>
      </c>
      <c r="K2" s="146">
        <f>SUM(D2:D18)</f>
        <v>-593.73</v>
      </c>
    </row>
    <row r="3" spans="1:11" x14ac:dyDescent="0.25">
      <c r="A3" s="2">
        <v>44549</v>
      </c>
      <c r="D3" s="148">
        <v>-21.95</v>
      </c>
      <c r="E3" s="110"/>
      <c r="F3" s="42" t="s">
        <v>129</v>
      </c>
      <c r="G3" s="5" t="s">
        <v>1000</v>
      </c>
    </row>
    <row r="4" spans="1:11" x14ac:dyDescent="0.25">
      <c r="A4" s="2">
        <v>44218</v>
      </c>
      <c r="D4" s="148">
        <v>-9.6</v>
      </c>
      <c r="E4" s="110"/>
      <c r="F4" s="42" t="s">
        <v>129</v>
      </c>
      <c r="G4" s="5" t="s">
        <v>989</v>
      </c>
    </row>
    <row r="5" spans="1:11" x14ac:dyDescent="0.25">
      <c r="A5" s="2">
        <v>44245</v>
      </c>
      <c r="D5" s="148">
        <v>-9.9</v>
      </c>
      <c r="E5" s="110"/>
      <c r="F5" s="42" t="s">
        <v>129</v>
      </c>
      <c r="G5" s="5" t="s">
        <v>989</v>
      </c>
    </row>
    <row r="6" spans="1:11" x14ac:dyDescent="0.25">
      <c r="A6" s="2">
        <v>44273</v>
      </c>
      <c r="D6" s="148">
        <v>-9.9</v>
      </c>
      <c r="E6" s="110"/>
      <c r="F6" s="42" t="s">
        <v>129</v>
      </c>
      <c r="G6" s="5" t="s">
        <v>989</v>
      </c>
    </row>
    <row r="7" spans="1:11" x14ac:dyDescent="0.25">
      <c r="A7" s="2">
        <v>44312</v>
      </c>
      <c r="D7" s="148">
        <v>-9.9</v>
      </c>
      <c r="E7" s="110"/>
      <c r="F7" s="42" t="s">
        <v>129</v>
      </c>
      <c r="G7" s="5" t="s">
        <v>989</v>
      </c>
    </row>
    <row r="8" spans="1:11" x14ac:dyDescent="0.25">
      <c r="A8" s="2">
        <v>44341</v>
      </c>
      <c r="D8" s="148">
        <v>-9.9</v>
      </c>
      <c r="E8" s="110"/>
      <c r="F8" s="42" t="s">
        <v>129</v>
      </c>
      <c r="G8" s="5" t="s">
        <v>989</v>
      </c>
    </row>
    <row r="9" spans="1:11" x14ac:dyDescent="0.25">
      <c r="A9" s="2">
        <v>44365</v>
      </c>
      <c r="D9" s="148">
        <v>-9.9</v>
      </c>
      <c r="E9" s="110"/>
      <c r="F9" s="42" t="s">
        <v>129</v>
      </c>
      <c r="G9" s="5" t="s">
        <v>989</v>
      </c>
    </row>
    <row r="10" spans="1:11" x14ac:dyDescent="0.25">
      <c r="A10" s="2">
        <v>44399</v>
      </c>
      <c r="D10" s="148">
        <v>-9.9</v>
      </c>
      <c r="E10" s="110"/>
      <c r="F10" s="42" t="s">
        <v>129</v>
      </c>
      <c r="G10" s="5" t="s">
        <v>989</v>
      </c>
    </row>
    <row r="11" spans="1:11" x14ac:dyDescent="0.25">
      <c r="A11" s="2">
        <v>44428</v>
      </c>
      <c r="D11" s="148">
        <v>-9.9</v>
      </c>
      <c r="E11" s="110"/>
      <c r="F11" s="42" t="s">
        <v>129</v>
      </c>
      <c r="G11" s="5" t="s">
        <v>989</v>
      </c>
    </row>
    <row r="12" spans="1:11" x14ac:dyDescent="0.25">
      <c r="A12" s="2">
        <v>44456</v>
      </c>
      <c r="D12" s="148">
        <v>-9.9</v>
      </c>
      <c r="E12" s="110"/>
      <c r="F12" s="42" t="s">
        <v>129</v>
      </c>
      <c r="G12" s="5" t="s">
        <v>989</v>
      </c>
    </row>
    <row r="13" spans="1:11" x14ac:dyDescent="0.25">
      <c r="A13" s="2">
        <v>44494</v>
      </c>
      <c r="D13" s="148">
        <v>-9.9</v>
      </c>
      <c r="E13" s="110"/>
      <c r="F13" s="42" t="s">
        <v>129</v>
      </c>
      <c r="G13" s="5" t="s">
        <v>989</v>
      </c>
    </row>
    <row r="14" spans="1:11" x14ac:dyDescent="0.25">
      <c r="A14" s="2">
        <v>44522</v>
      </c>
      <c r="D14" s="148">
        <v>-9.9</v>
      </c>
      <c r="E14" s="110"/>
      <c r="F14" s="42" t="s">
        <v>129</v>
      </c>
      <c r="G14" s="5" t="s">
        <v>989</v>
      </c>
    </row>
    <row r="15" spans="1:11" x14ac:dyDescent="0.25">
      <c r="A15" s="2">
        <v>44550</v>
      </c>
      <c r="D15" s="148">
        <v>-9.9</v>
      </c>
      <c r="E15" s="110"/>
      <c r="F15" s="42" t="s">
        <v>129</v>
      </c>
      <c r="G15" s="5" t="s">
        <v>989</v>
      </c>
    </row>
    <row r="16" spans="1:11" x14ac:dyDescent="0.25">
      <c r="A16" s="2">
        <v>44200</v>
      </c>
      <c r="D16" s="148">
        <v>-59.82</v>
      </c>
      <c r="E16" s="110"/>
      <c r="F16" s="42" t="s">
        <v>129</v>
      </c>
      <c r="G16" s="5" t="s">
        <v>990</v>
      </c>
    </row>
    <row r="17" spans="1:17" x14ac:dyDescent="0.25">
      <c r="A17" s="2">
        <v>44557</v>
      </c>
      <c r="D17" s="148">
        <v>-363</v>
      </c>
      <c r="E17" s="110"/>
      <c r="F17" s="42" t="s">
        <v>129</v>
      </c>
      <c r="G17" s="5" t="s">
        <v>980</v>
      </c>
    </row>
    <row r="18" spans="1:17" x14ac:dyDescent="0.25">
      <c r="A18" s="2">
        <v>44513</v>
      </c>
      <c r="D18" s="148">
        <v>-0.01</v>
      </c>
      <c r="E18" s="110"/>
      <c r="F18" s="42" t="s">
        <v>129</v>
      </c>
      <c r="G18" s="5" t="s">
        <v>1025</v>
      </c>
    </row>
    <row r="19" spans="1:17" x14ac:dyDescent="0.25">
      <c r="A19" s="2">
        <v>44300</v>
      </c>
      <c r="D19" s="148">
        <v>13.52</v>
      </c>
      <c r="E19" s="110"/>
      <c r="F19" s="42" t="s">
        <v>129</v>
      </c>
      <c r="G19" s="5" t="s">
        <v>1019</v>
      </c>
      <c r="N19">
        <v>13.52</v>
      </c>
    </row>
    <row r="20" spans="1:17" x14ac:dyDescent="0.25">
      <c r="A20" s="2">
        <v>44352</v>
      </c>
      <c r="D20" s="148">
        <v>-100</v>
      </c>
      <c r="E20" s="110"/>
      <c r="F20" s="42" t="s">
        <v>129</v>
      </c>
      <c r="G20" s="5" t="s">
        <v>1020</v>
      </c>
      <c r="K20" s="89">
        <v>-100</v>
      </c>
      <c r="Q20" s="146"/>
    </row>
    <row r="21" spans="1:17" x14ac:dyDescent="0.25">
      <c r="A21" s="2">
        <v>44352</v>
      </c>
      <c r="D21" s="148">
        <v>100</v>
      </c>
      <c r="E21" s="110"/>
      <c r="F21" s="42" t="s">
        <v>129</v>
      </c>
      <c r="G21" s="5" t="s">
        <v>1020</v>
      </c>
      <c r="K21" s="89"/>
      <c r="N21">
        <v>100</v>
      </c>
    </row>
    <row r="22" spans="1:17" x14ac:dyDescent="0.25">
      <c r="A22" s="2">
        <v>44538</v>
      </c>
      <c r="D22" s="148">
        <v>-14.25</v>
      </c>
      <c r="E22" s="110"/>
      <c r="F22" s="42" t="s">
        <v>129</v>
      </c>
      <c r="G22" s="5" t="s">
        <v>1029</v>
      </c>
      <c r="K22" s="89">
        <v>-14.25</v>
      </c>
    </row>
    <row r="23" spans="1:17" x14ac:dyDescent="0.25">
      <c r="A23" s="2">
        <v>44539</v>
      </c>
      <c r="D23" s="148">
        <v>14.25</v>
      </c>
      <c r="E23" s="110"/>
      <c r="F23" s="42" t="s">
        <v>129</v>
      </c>
      <c r="G23" s="5" t="s">
        <v>1029</v>
      </c>
      <c r="K23" s="89"/>
      <c r="N23">
        <v>14.25</v>
      </c>
    </row>
    <row r="24" spans="1:17" x14ac:dyDescent="0.25">
      <c r="A24" s="2">
        <v>44554</v>
      </c>
      <c r="D24" s="148">
        <v>-14.5</v>
      </c>
      <c r="E24" s="110"/>
      <c r="F24" s="42" t="s">
        <v>129</v>
      </c>
      <c r="G24" s="5" t="s">
        <v>1029</v>
      </c>
      <c r="K24" s="89">
        <v>-14.5</v>
      </c>
    </row>
    <row r="25" spans="1:17" x14ac:dyDescent="0.25">
      <c r="A25" s="2">
        <v>44557</v>
      </c>
      <c r="D25" s="148">
        <v>14.5</v>
      </c>
      <c r="E25" s="110"/>
      <c r="F25" s="42" t="s">
        <v>129</v>
      </c>
      <c r="G25" s="5" t="s">
        <v>1029</v>
      </c>
      <c r="K25" s="89"/>
      <c r="N25">
        <v>14.5</v>
      </c>
    </row>
    <row r="26" spans="1:17" x14ac:dyDescent="0.25">
      <c r="A26" s="2">
        <v>44300</v>
      </c>
      <c r="D26" s="148">
        <v>-13.52</v>
      </c>
      <c r="E26" s="110"/>
      <c r="F26" s="42" t="s">
        <v>129</v>
      </c>
      <c r="G26" s="5" t="s">
        <v>1018</v>
      </c>
      <c r="K26" s="89">
        <v>-13.52</v>
      </c>
    </row>
    <row r="27" spans="1:17" x14ac:dyDescent="0.25">
      <c r="A27" s="2">
        <v>44390</v>
      </c>
      <c r="D27" s="148">
        <v>-99</v>
      </c>
      <c r="E27" s="110"/>
      <c r="F27" s="42" t="s">
        <v>129</v>
      </c>
      <c r="G27" s="5" t="s">
        <v>1002</v>
      </c>
      <c r="K27" s="89">
        <v>-99</v>
      </c>
    </row>
    <row r="28" spans="1:17" x14ac:dyDescent="0.25">
      <c r="A28" s="2">
        <v>44240</v>
      </c>
      <c r="D28" s="148">
        <v>-16.989999999999998</v>
      </c>
      <c r="E28" s="110"/>
      <c r="F28" s="42" t="s">
        <v>129</v>
      </c>
      <c r="G28" s="5" t="s">
        <v>1015</v>
      </c>
      <c r="K28" s="89">
        <v>-16.989999999999998</v>
      </c>
      <c r="P28" s="146"/>
    </row>
    <row r="29" spans="1:17" x14ac:dyDescent="0.25">
      <c r="A29" s="2">
        <v>44561</v>
      </c>
      <c r="D29" s="148">
        <v>125</v>
      </c>
      <c r="E29" s="110"/>
      <c r="F29" s="42" t="s">
        <v>130</v>
      </c>
      <c r="G29" s="5" t="s">
        <v>985</v>
      </c>
    </row>
    <row r="30" spans="1:17" x14ac:dyDescent="0.25">
      <c r="A30" s="2">
        <v>44553</v>
      </c>
      <c r="D30" s="148">
        <v>50</v>
      </c>
      <c r="E30" s="110"/>
      <c r="F30" s="42" t="s">
        <v>130</v>
      </c>
      <c r="G30" s="5" t="s">
        <v>982</v>
      </c>
      <c r="N30" s="146">
        <f>SUM(D29:D104)</f>
        <v>8754.2300000000014</v>
      </c>
    </row>
    <row r="31" spans="1:17" x14ac:dyDescent="0.25">
      <c r="A31" s="2">
        <v>44228</v>
      </c>
      <c r="D31" s="148">
        <v>10</v>
      </c>
      <c r="E31" s="110"/>
      <c r="F31" s="42" t="s">
        <v>130</v>
      </c>
      <c r="G31" s="5" t="s">
        <v>315</v>
      </c>
    </row>
    <row r="32" spans="1:17" x14ac:dyDescent="0.25">
      <c r="A32" s="2">
        <v>44256</v>
      </c>
      <c r="D32" s="148">
        <v>10</v>
      </c>
      <c r="E32" s="110"/>
      <c r="F32" s="42" t="s">
        <v>130</v>
      </c>
      <c r="G32" s="5" t="s">
        <v>315</v>
      </c>
    </row>
    <row r="33" spans="1:7" x14ac:dyDescent="0.25">
      <c r="A33" s="2">
        <v>44286</v>
      </c>
      <c r="D33" s="148">
        <v>10</v>
      </c>
      <c r="E33" s="110"/>
      <c r="F33" s="42" t="s">
        <v>130</v>
      </c>
      <c r="G33" s="5" t="s">
        <v>315</v>
      </c>
    </row>
    <row r="34" spans="1:7" x14ac:dyDescent="0.25">
      <c r="A34" s="2">
        <v>44316</v>
      </c>
      <c r="D34" s="148">
        <v>10</v>
      </c>
      <c r="E34" s="110"/>
      <c r="F34" s="42" t="s">
        <v>130</v>
      </c>
      <c r="G34" s="5" t="s">
        <v>315</v>
      </c>
    </row>
    <row r="35" spans="1:7" x14ac:dyDescent="0.25">
      <c r="A35" s="2">
        <v>44347</v>
      </c>
      <c r="D35" s="148">
        <v>10</v>
      </c>
      <c r="E35" s="110"/>
      <c r="F35" s="42" t="s">
        <v>130</v>
      </c>
      <c r="G35" s="5" t="s">
        <v>315</v>
      </c>
    </row>
    <row r="36" spans="1:7" x14ac:dyDescent="0.25">
      <c r="A36" s="2">
        <v>44377</v>
      </c>
      <c r="D36" s="148">
        <v>10</v>
      </c>
      <c r="E36" s="110"/>
      <c r="F36" s="42" t="s">
        <v>130</v>
      </c>
      <c r="G36" s="5" t="s">
        <v>315</v>
      </c>
    </row>
    <row r="37" spans="1:7" x14ac:dyDescent="0.25">
      <c r="A37" s="2">
        <v>44410</v>
      </c>
      <c r="D37" s="148">
        <v>10</v>
      </c>
      <c r="E37" s="110"/>
      <c r="F37" s="42" t="s">
        <v>130</v>
      </c>
      <c r="G37" s="5" t="s">
        <v>315</v>
      </c>
    </row>
    <row r="38" spans="1:7" x14ac:dyDescent="0.25">
      <c r="A38" s="2">
        <v>44439</v>
      </c>
      <c r="D38" s="148">
        <v>10</v>
      </c>
      <c r="E38" s="110"/>
      <c r="F38" s="42" t="s">
        <v>130</v>
      </c>
      <c r="G38" s="5" t="s">
        <v>315</v>
      </c>
    </row>
    <row r="39" spans="1:7" x14ac:dyDescent="0.25">
      <c r="A39" s="2">
        <v>44469</v>
      </c>
      <c r="D39" s="148">
        <v>10</v>
      </c>
      <c r="E39" s="110"/>
      <c r="F39" s="42" t="s">
        <v>130</v>
      </c>
      <c r="G39" s="5" t="s">
        <v>315</v>
      </c>
    </row>
    <row r="40" spans="1:7" x14ac:dyDescent="0.25">
      <c r="A40" s="2">
        <v>44501</v>
      </c>
      <c r="D40" s="148">
        <v>10</v>
      </c>
      <c r="E40" s="110"/>
      <c r="F40" s="42" t="s">
        <v>130</v>
      </c>
      <c r="G40" s="5" t="s">
        <v>315</v>
      </c>
    </row>
    <row r="41" spans="1:7" x14ac:dyDescent="0.25">
      <c r="A41" s="2">
        <v>44530</v>
      </c>
      <c r="D41" s="148">
        <v>10</v>
      </c>
      <c r="E41" s="110"/>
      <c r="F41" s="42" t="s">
        <v>130</v>
      </c>
      <c r="G41" s="5" t="s">
        <v>315</v>
      </c>
    </row>
    <row r="42" spans="1:7" x14ac:dyDescent="0.25">
      <c r="A42" s="2">
        <v>44561</v>
      </c>
      <c r="D42" s="148">
        <v>10</v>
      </c>
      <c r="E42" s="110"/>
      <c r="F42" s="42" t="s">
        <v>130</v>
      </c>
      <c r="G42" s="5" t="s">
        <v>315</v>
      </c>
    </row>
    <row r="43" spans="1:7" x14ac:dyDescent="0.25">
      <c r="A43" s="2">
        <v>44537</v>
      </c>
      <c r="D43" s="148">
        <v>1096</v>
      </c>
      <c r="E43" s="110"/>
      <c r="F43" s="42" t="s">
        <v>130</v>
      </c>
      <c r="G43" s="5" t="s">
        <v>976</v>
      </c>
    </row>
    <row r="44" spans="1:7" x14ac:dyDescent="0.25">
      <c r="A44" s="2">
        <v>44558</v>
      </c>
      <c r="D44" s="148">
        <v>100</v>
      </c>
      <c r="E44" s="110"/>
      <c r="F44" s="42" t="s">
        <v>130</v>
      </c>
      <c r="G44" s="5" t="s">
        <v>1033</v>
      </c>
    </row>
    <row r="45" spans="1:7" x14ac:dyDescent="0.25">
      <c r="A45" s="2">
        <v>44229</v>
      </c>
      <c r="D45" s="148">
        <v>15</v>
      </c>
      <c r="E45" s="110"/>
      <c r="F45" s="42" t="s">
        <v>130</v>
      </c>
      <c r="G45" s="5" t="s">
        <v>362</v>
      </c>
    </row>
    <row r="46" spans="1:7" x14ac:dyDescent="0.25">
      <c r="A46" s="2">
        <v>44260</v>
      </c>
      <c r="D46" s="148">
        <v>15</v>
      </c>
      <c r="E46" s="110"/>
      <c r="F46" s="42" t="s">
        <v>130</v>
      </c>
      <c r="G46" s="5" t="s">
        <v>362</v>
      </c>
    </row>
    <row r="47" spans="1:7" x14ac:dyDescent="0.25">
      <c r="A47" s="2">
        <v>44286</v>
      </c>
      <c r="D47" s="148">
        <v>15</v>
      </c>
      <c r="E47" s="110"/>
      <c r="F47" s="42" t="s">
        <v>130</v>
      </c>
      <c r="G47" s="5" t="s">
        <v>362</v>
      </c>
    </row>
    <row r="48" spans="1:7" x14ac:dyDescent="0.25">
      <c r="A48" s="2">
        <v>44310</v>
      </c>
      <c r="D48" s="148">
        <v>15</v>
      </c>
      <c r="E48" s="110"/>
      <c r="F48" s="42" t="s">
        <v>130</v>
      </c>
      <c r="G48" s="5" t="s">
        <v>362</v>
      </c>
    </row>
    <row r="49" spans="1:9" x14ac:dyDescent="0.25">
      <c r="A49" s="2">
        <v>44343</v>
      </c>
      <c r="D49" s="148">
        <v>15</v>
      </c>
      <c r="E49" s="110"/>
      <c r="F49" s="42" t="s">
        <v>130</v>
      </c>
      <c r="G49" s="5" t="s">
        <v>362</v>
      </c>
    </row>
    <row r="50" spans="1:9" x14ac:dyDescent="0.25">
      <c r="A50" s="2">
        <v>44373</v>
      </c>
      <c r="D50" s="148">
        <v>15</v>
      </c>
      <c r="E50" s="110"/>
      <c r="F50" s="42" t="s">
        <v>130</v>
      </c>
      <c r="G50" s="5" t="s">
        <v>362</v>
      </c>
    </row>
    <row r="51" spans="1:9" x14ac:dyDescent="0.25">
      <c r="A51" s="2">
        <v>44440</v>
      </c>
      <c r="D51" s="148">
        <v>15</v>
      </c>
      <c r="E51" s="110"/>
      <c r="F51" s="42" t="s">
        <v>130</v>
      </c>
      <c r="G51" s="5" t="s">
        <v>362</v>
      </c>
    </row>
    <row r="52" spans="1:9" x14ac:dyDescent="0.25">
      <c r="A52" s="2">
        <v>44495</v>
      </c>
      <c r="D52" s="148">
        <v>15</v>
      </c>
      <c r="E52" s="110"/>
      <c r="F52" s="42" t="s">
        <v>130</v>
      </c>
      <c r="G52" s="5" t="s">
        <v>362</v>
      </c>
    </row>
    <row r="53" spans="1:9" x14ac:dyDescent="0.25">
      <c r="A53" s="2">
        <v>44534</v>
      </c>
      <c r="D53" s="148">
        <v>15</v>
      </c>
      <c r="E53" s="110"/>
      <c r="F53" s="42" t="s">
        <v>130</v>
      </c>
      <c r="G53" s="5" t="s">
        <v>362</v>
      </c>
    </row>
    <row r="54" spans="1:9" x14ac:dyDescent="0.25">
      <c r="A54" s="2">
        <v>44552</v>
      </c>
      <c r="D54" s="148">
        <v>15</v>
      </c>
      <c r="E54" s="110"/>
      <c r="F54" s="42" t="s">
        <v>130</v>
      </c>
      <c r="G54" s="5" t="s">
        <v>362</v>
      </c>
    </row>
    <row r="55" spans="1:9" x14ac:dyDescent="0.25">
      <c r="A55" s="2">
        <v>44200</v>
      </c>
      <c r="D55" s="148">
        <v>10</v>
      </c>
      <c r="E55" s="110"/>
      <c r="F55" s="42" t="s">
        <v>130</v>
      </c>
      <c r="G55" s="5" t="s">
        <v>661</v>
      </c>
      <c r="H55" s="102"/>
      <c r="I55" s="102"/>
    </row>
    <row r="56" spans="1:9" x14ac:dyDescent="0.25">
      <c r="A56" s="2">
        <v>44228</v>
      </c>
      <c r="D56" s="148">
        <v>10</v>
      </c>
      <c r="E56" s="110"/>
      <c r="F56" s="42" t="s">
        <v>130</v>
      </c>
      <c r="G56" s="5" t="s">
        <v>661</v>
      </c>
    </row>
    <row r="57" spans="1:9" x14ac:dyDescent="0.25">
      <c r="A57" s="2">
        <v>44256</v>
      </c>
      <c r="D57" s="148">
        <v>10</v>
      </c>
      <c r="E57" s="110"/>
      <c r="F57" s="42" t="s">
        <v>130</v>
      </c>
      <c r="G57" s="5" t="s">
        <v>661</v>
      </c>
    </row>
    <row r="58" spans="1:9" x14ac:dyDescent="0.25">
      <c r="A58" s="2">
        <v>44287</v>
      </c>
      <c r="D58" s="148">
        <v>10</v>
      </c>
      <c r="E58" s="110"/>
      <c r="F58" s="42" t="s">
        <v>130</v>
      </c>
      <c r="G58" s="5" t="s">
        <v>661</v>
      </c>
    </row>
    <row r="59" spans="1:9" x14ac:dyDescent="0.25">
      <c r="A59" s="2">
        <v>44319</v>
      </c>
      <c r="D59" s="148">
        <v>10</v>
      </c>
      <c r="E59" s="110"/>
      <c r="F59" s="42" t="s">
        <v>130</v>
      </c>
      <c r="G59" s="5" t="s">
        <v>661</v>
      </c>
    </row>
    <row r="60" spans="1:9" x14ac:dyDescent="0.25">
      <c r="A60" s="2">
        <v>44348</v>
      </c>
      <c r="D60" s="148">
        <v>10</v>
      </c>
      <c r="E60" s="110"/>
      <c r="F60" s="42" t="s">
        <v>130</v>
      </c>
      <c r="G60" s="5" t="s">
        <v>661</v>
      </c>
    </row>
    <row r="61" spans="1:9" x14ac:dyDescent="0.25">
      <c r="A61" s="2">
        <v>44378</v>
      </c>
      <c r="D61" s="148">
        <v>10</v>
      </c>
      <c r="E61" s="110"/>
      <c r="F61" s="42" t="s">
        <v>130</v>
      </c>
      <c r="G61" s="5" t="s">
        <v>661</v>
      </c>
    </row>
    <row r="62" spans="1:9" x14ac:dyDescent="0.25">
      <c r="A62" s="2">
        <v>44410</v>
      </c>
      <c r="D62" s="148">
        <v>10</v>
      </c>
      <c r="E62" s="110"/>
      <c r="F62" s="42" t="s">
        <v>130</v>
      </c>
      <c r="G62" s="5" t="s">
        <v>661</v>
      </c>
    </row>
    <row r="63" spans="1:9" x14ac:dyDescent="0.25">
      <c r="A63" s="2">
        <v>44440</v>
      </c>
      <c r="D63" s="148">
        <v>10</v>
      </c>
      <c r="E63" s="110"/>
      <c r="F63" s="42" t="s">
        <v>130</v>
      </c>
      <c r="G63" s="5" t="s">
        <v>661</v>
      </c>
    </row>
    <row r="64" spans="1:9" x14ac:dyDescent="0.25">
      <c r="A64" s="2">
        <v>44470</v>
      </c>
      <c r="D64" s="148">
        <v>10</v>
      </c>
      <c r="E64" s="110"/>
      <c r="F64" s="42" t="s">
        <v>130</v>
      </c>
      <c r="G64" s="5" t="s">
        <v>661</v>
      </c>
    </row>
    <row r="65" spans="1:7" x14ac:dyDescent="0.25">
      <c r="A65" s="2">
        <v>44501</v>
      </c>
      <c r="D65" s="148">
        <v>10</v>
      </c>
      <c r="E65" s="110"/>
      <c r="F65" s="42" t="s">
        <v>130</v>
      </c>
      <c r="G65" s="5" t="s">
        <v>661</v>
      </c>
    </row>
    <row r="66" spans="1:7" x14ac:dyDescent="0.25">
      <c r="A66" s="2">
        <v>44531</v>
      </c>
      <c r="D66" s="148">
        <v>10</v>
      </c>
      <c r="E66" s="110"/>
      <c r="F66" s="42" t="s">
        <v>130</v>
      </c>
      <c r="G66" s="5" t="s">
        <v>661</v>
      </c>
    </row>
    <row r="67" spans="1:7" x14ac:dyDescent="0.25">
      <c r="A67" s="2">
        <v>44217</v>
      </c>
      <c r="D67" s="148">
        <v>10</v>
      </c>
      <c r="E67" s="110"/>
      <c r="F67" s="42" t="s">
        <v>130</v>
      </c>
      <c r="G67" s="5" t="s">
        <v>455</v>
      </c>
    </row>
    <row r="68" spans="1:7" x14ac:dyDescent="0.25">
      <c r="A68" s="2">
        <v>44249</v>
      </c>
      <c r="D68" s="148">
        <v>10</v>
      </c>
      <c r="E68" s="110"/>
      <c r="F68" s="42" t="s">
        <v>130</v>
      </c>
      <c r="G68" s="5" t="s">
        <v>455</v>
      </c>
    </row>
    <row r="69" spans="1:7" x14ac:dyDescent="0.25">
      <c r="A69" s="2">
        <v>44277</v>
      </c>
      <c r="D69" s="148">
        <v>10</v>
      </c>
      <c r="E69" s="110"/>
      <c r="F69" s="42" t="s">
        <v>130</v>
      </c>
      <c r="G69" s="5" t="s">
        <v>455</v>
      </c>
    </row>
    <row r="70" spans="1:7" x14ac:dyDescent="0.25">
      <c r="A70" s="2">
        <v>44307</v>
      </c>
      <c r="D70" s="148">
        <v>10</v>
      </c>
      <c r="E70" s="110"/>
      <c r="F70" s="42" t="s">
        <v>130</v>
      </c>
      <c r="G70" s="5" t="s">
        <v>455</v>
      </c>
    </row>
    <row r="71" spans="1:7" x14ac:dyDescent="0.25">
      <c r="A71" s="2">
        <v>44337</v>
      </c>
      <c r="D71" s="148">
        <v>10</v>
      </c>
      <c r="E71" s="110"/>
      <c r="F71" s="42" t="s">
        <v>130</v>
      </c>
      <c r="G71" s="5" t="s">
        <v>455</v>
      </c>
    </row>
    <row r="72" spans="1:7" x14ac:dyDescent="0.25">
      <c r="A72" s="2">
        <v>44368</v>
      </c>
      <c r="D72" s="148">
        <v>10</v>
      </c>
      <c r="E72" s="110"/>
      <c r="F72" s="42" t="s">
        <v>130</v>
      </c>
      <c r="G72" s="5" t="s">
        <v>455</v>
      </c>
    </row>
    <row r="73" spans="1:7" x14ac:dyDescent="0.25">
      <c r="A73" s="2">
        <v>44398</v>
      </c>
      <c r="D73" s="148">
        <v>10</v>
      </c>
      <c r="E73" s="110"/>
      <c r="F73" s="42" t="s">
        <v>130</v>
      </c>
      <c r="G73" s="5" t="s">
        <v>455</v>
      </c>
    </row>
    <row r="74" spans="1:7" x14ac:dyDescent="0.25">
      <c r="A74" s="2">
        <v>44431</v>
      </c>
      <c r="D74" s="148">
        <v>10</v>
      </c>
      <c r="E74" s="110"/>
      <c r="F74" s="42" t="s">
        <v>130</v>
      </c>
      <c r="G74" s="5" t="s">
        <v>455</v>
      </c>
    </row>
    <row r="75" spans="1:7" x14ac:dyDescent="0.25">
      <c r="A75" s="2">
        <v>44460</v>
      </c>
      <c r="D75" s="148">
        <v>10</v>
      </c>
      <c r="E75" s="110"/>
      <c r="F75" s="42" t="s">
        <v>130</v>
      </c>
      <c r="G75" s="5" t="s">
        <v>455</v>
      </c>
    </row>
    <row r="76" spans="1:7" x14ac:dyDescent="0.25">
      <c r="A76" s="2">
        <v>44490</v>
      </c>
      <c r="D76" s="148">
        <v>10</v>
      </c>
      <c r="E76" s="110"/>
      <c r="F76" s="42" t="s">
        <v>130</v>
      </c>
      <c r="G76" s="5" t="s">
        <v>455</v>
      </c>
    </row>
    <row r="77" spans="1:7" x14ac:dyDescent="0.25">
      <c r="A77" s="2">
        <v>44522</v>
      </c>
      <c r="D77" s="148">
        <v>10</v>
      </c>
      <c r="E77" s="110"/>
      <c r="F77" s="42" t="s">
        <v>130</v>
      </c>
      <c r="G77" s="5" t="s">
        <v>455</v>
      </c>
    </row>
    <row r="78" spans="1:7" x14ac:dyDescent="0.25">
      <c r="A78" s="2">
        <v>44551</v>
      </c>
      <c r="D78" s="148">
        <v>10</v>
      </c>
      <c r="E78" s="110"/>
      <c r="F78" s="42" t="s">
        <v>130</v>
      </c>
      <c r="G78" s="5" t="s">
        <v>455</v>
      </c>
    </row>
    <row r="79" spans="1:7" x14ac:dyDescent="0.25">
      <c r="A79" s="2">
        <v>44208</v>
      </c>
      <c r="D79" s="148">
        <v>100</v>
      </c>
      <c r="E79" s="110"/>
      <c r="F79" s="42" t="s">
        <v>130</v>
      </c>
      <c r="G79" s="5" t="s">
        <v>992</v>
      </c>
    </row>
    <row r="80" spans="1:7" x14ac:dyDescent="0.25">
      <c r="A80" s="2">
        <v>44478</v>
      </c>
      <c r="D80" s="148">
        <v>800</v>
      </c>
      <c r="E80" s="110"/>
      <c r="F80" s="42" t="s">
        <v>130</v>
      </c>
      <c r="G80" s="5" t="s">
        <v>311</v>
      </c>
    </row>
    <row r="81" spans="1:9" x14ac:dyDescent="0.25">
      <c r="A81" s="2">
        <v>44390</v>
      </c>
      <c r="D81" s="148">
        <v>60</v>
      </c>
      <c r="E81" s="110"/>
      <c r="F81" s="42" t="s">
        <v>130</v>
      </c>
      <c r="G81" s="5" t="s">
        <v>977</v>
      </c>
    </row>
    <row r="82" spans="1:9" x14ac:dyDescent="0.25">
      <c r="A82" s="2">
        <v>44547</v>
      </c>
      <c r="D82" s="148">
        <v>60</v>
      </c>
      <c r="E82" s="110"/>
      <c r="F82" s="42" t="s">
        <v>130</v>
      </c>
      <c r="G82" s="5" t="s">
        <v>977</v>
      </c>
    </row>
    <row r="83" spans="1:9" x14ac:dyDescent="0.25">
      <c r="A83" s="2">
        <v>44476</v>
      </c>
      <c r="D83" s="148">
        <v>1000</v>
      </c>
      <c r="E83" s="110"/>
      <c r="F83" s="42" t="s">
        <v>130</v>
      </c>
      <c r="G83" s="5" t="s">
        <v>999</v>
      </c>
      <c r="I83" s="102"/>
    </row>
    <row r="84" spans="1:9" x14ac:dyDescent="0.25">
      <c r="A84" s="2">
        <v>44200</v>
      </c>
      <c r="D84" s="148">
        <v>10</v>
      </c>
      <c r="E84" s="110"/>
      <c r="F84" s="42" t="s">
        <v>130</v>
      </c>
      <c r="G84" s="5" t="s">
        <v>325</v>
      </c>
      <c r="H84" s="102"/>
    </row>
    <row r="85" spans="1:9" x14ac:dyDescent="0.25">
      <c r="A85" s="2">
        <v>44228</v>
      </c>
      <c r="D85" s="148">
        <v>10</v>
      </c>
      <c r="E85" s="110"/>
      <c r="F85" s="42" t="s">
        <v>130</v>
      </c>
      <c r="G85" s="5" t="s">
        <v>325</v>
      </c>
    </row>
    <row r="86" spans="1:9" x14ac:dyDescent="0.25">
      <c r="A86" s="2">
        <v>44256</v>
      </c>
      <c r="D86" s="148">
        <v>10</v>
      </c>
      <c r="E86" s="110"/>
      <c r="F86" s="42" t="s">
        <v>130</v>
      </c>
      <c r="G86" s="5" t="s">
        <v>325</v>
      </c>
    </row>
    <row r="87" spans="1:9" x14ac:dyDescent="0.25">
      <c r="A87" s="2">
        <v>44287</v>
      </c>
      <c r="D87" s="148">
        <v>10</v>
      </c>
      <c r="E87" s="110"/>
      <c r="F87" s="42" t="s">
        <v>130</v>
      </c>
      <c r="G87" s="5" t="s">
        <v>325</v>
      </c>
    </row>
    <row r="88" spans="1:9" x14ac:dyDescent="0.25">
      <c r="A88" s="2">
        <v>44319</v>
      </c>
      <c r="D88" s="148">
        <v>10</v>
      </c>
      <c r="E88" s="110"/>
      <c r="F88" s="42" t="s">
        <v>130</v>
      </c>
      <c r="G88" s="5" t="s">
        <v>325</v>
      </c>
    </row>
    <row r="89" spans="1:9" x14ac:dyDescent="0.25">
      <c r="A89" s="2">
        <v>44348</v>
      </c>
      <c r="D89" s="148">
        <v>10</v>
      </c>
      <c r="E89" s="110"/>
      <c r="F89" s="42" t="s">
        <v>130</v>
      </c>
      <c r="G89" s="5" t="s">
        <v>325</v>
      </c>
    </row>
    <row r="90" spans="1:9" x14ac:dyDescent="0.25">
      <c r="A90" s="2">
        <v>44378</v>
      </c>
      <c r="D90" s="148">
        <v>10</v>
      </c>
      <c r="E90" s="110"/>
      <c r="F90" s="42" t="s">
        <v>130</v>
      </c>
      <c r="G90" s="5" t="s">
        <v>325</v>
      </c>
    </row>
    <row r="91" spans="1:9" x14ac:dyDescent="0.25">
      <c r="A91" s="2">
        <v>44410</v>
      </c>
      <c r="D91" s="148">
        <v>10</v>
      </c>
      <c r="E91" s="110"/>
      <c r="F91" s="42" t="s">
        <v>130</v>
      </c>
      <c r="G91" s="5" t="s">
        <v>325</v>
      </c>
    </row>
    <row r="92" spans="1:9" x14ac:dyDescent="0.25">
      <c r="A92" s="2">
        <v>44440</v>
      </c>
      <c r="D92" s="148">
        <v>10</v>
      </c>
      <c r="E92" s="110"/>
      <c r="F92" s="42" t="s">
        <v>130</v>
      </c>
      <c r="G92" s="5" t="s">
        <v>325</v>
      </c>
    </row>
    <row r="93" spans="1:9" x14ac:dyDescent="0.25">
      <c r="A93" s="2">
        <v>44470</v>
      </c>
      <c r="D93" s="148">
        <v>10</v>
      </c>
      <c r="E93" s="110"/>
      <c r="F93" s="42" t="s">
        <v>130</v>
      </c>
      <c r="G93" s="5" t="s">
        <v>325</v>
      </c>
    </row>
    <row r="94" spans="1:9" x14ac:dyDescent="0.25">
      <c r="A94" s="2">
        <v>44501</v>
      </c>
      <c r="D94" s="148">
        <v>10</v>
      </c>
      <c r="E94" s="110"/>
      <c r="F94" s="42" t="s">
        <v>130</v>
      </c>
      <c r="G94" s="5" t="s">
        <v>325</v>
      </c>
    </row>
    <row r="95" spans="1:9" x14ac:dyDescent="0.25">
      <c r="A95" s="2">
        <v>44531</v>
      </c>
      <c r="D95" s="148">
        <v>10</v>
      </c>
      <c r="E95" s="110"/>
      <c r="F95" s="42" t="s">
        <v>130</v>
      </c>
      <c r="G95" s="5" t="s">
        <v>325</v>
      </c>
    </row>
    <row r="96" spans="1:9" x14ac:dyDescent="0.25">
      <c r="A96" s="2">
        <v>44559</v>
      </c>
      <c r="D96" s="148">
        <v>250</v>
      </c>
      <c r="E96" s="110"/>
      <c r="F96" s="42" t="s">
        <v>130</v>
      </c>
      <c r="G96" s="5" t="s">
        <v>1034</v>
      </c>
    </row>
    <row r="97" spans="1:16" x14ac:dyDescent="0.25">
      <c r="A97" s="2">
        <v>44229</v>
      </c>
      <c r="D97" s="148">
        <v>100</v>
      </c>
      <c r="E97" s="110"/>
      <c r="F97" s="42" t="s">
        <v>130</v>
      </c>
      <c r="G97" s="5" t="s">
        <v>1010</v>
      </c>
    </row>
    <row r="98" spans="1:16" x14ac:dyDescent="0.25">
      <c r="A98" s="2">
        <v>44551</v>
      </c>
      <c r="D98" s="148">
        <v>1000</v>
      </c>
      <c r="E98" s="110"/>
      <c r="F98" s="42" t="s">
        <v>130</v>
      </c>
      <c r="G98" s="5" t="s">
        <v>627</v>
      </c>
    </row>
    <row r="99" spans="1:16" x14ac:dyDescent="0.25">
      <c r="A99" s="2">
        <v>44207</v>
      </c>
      <c r="D99" s="148">
        <v>100</v>
      </c>
      <c r="E99" s="110"/>
      <c r="F99" s="42" t="s">
        <v>130</v>
      </c>
      <c r="G99" s="5" t="s">
        <v>987</v>
      </c>
    </row>
    <row r="100" spans="1:16" x14ac:dyDescent="0.25">
      <c r="A100" s="2">
        <v>44452</v>
      </c>
      <c r="D100" s="148">
        <v>1000</v>
      </c>
      <c r="E100" s="110"/>
      <c r="F100" s="42" t="s">
        <v>130</v>
      </c>
      <c r="G100" s="5" t="s">
        <v>987</v>
      </c>
    </row>
    <row r="101" spans="1:16" x14ac:dyDescent="0.25">
      <c r="A101" s="2">
        <v>44387</v>
      </c>
      <c r="D101" s="148">
        <v>1853.53</v>
      </c>
      <c r="E101" s="110"/>
      <c r="F101" s="42" t="s">
        <v>130</v>
      </c>
      <c r="G101" s="5" t="s">
        <v>348</v>
      </c>
    </row>
    <row r="102" spans="1:16" x14ac:dyDescent="0.25">
      <c r="A102" s="2">
        <v>44363</v>
      </c>
      <c r="D102" s="148">
        <v>329.7</v>
      </c>
      <c r="E102" s="110"/>
      <c r="F102" s="42" t="s">
        <v>130</v>
      </c>
      <c r="G102" s="5" t="s">
        <v>1022</v>
      </c>
    </row>
    <row r="103" spans="1:16" x14ac:dyDescent="0.25">
      <c r="A103" s="2">
        <v>44342</v>
      </c>
      <c r="D103" s="148">
        <v>50</v>
      </c>
      <c r="E103" s="110"/>
      <c r="F103" s="42" t="s">
        <v>130</v>
      </c>
      <c r="G103" s="5" t="s">
        <v>599</v>
      </c>
    </row>
    <row r="104" spans="1:16" x14ac:dyDescent="0.25">
      <c r="A104" s="2">
        <v>44407</v>
      </c>
      <c r="D104" s="148">
        <v>50</v>
      </c>
      <c r="E104" s="110"/>
      <c r="F104" s="42" t="s">
        <v>130</v>
      </c>
      <c r="G104" s="5" t="s">
        <v>1021</v>
      </c>
    </row>
    <row r="105" spans="1:16" x14ac:dyDescent="0.25">
      <c r="A105" s="2">
        <v>44535</v>
      </c>
      <c r="D105" s="148">
        <v>-417</v>
      </c>
      <c r="E105" s="110"/>
      <c r="F105" s="42" t="s">
        <v>134</v>
      </c>
      <c r="G105" s="5" t="s">
        <v>1026</v>
      </c>
      <c r="K105" s="146">
        <f>SUM(D105:D108)</f>
        <v>-3349.44</v>
      </c>
    </row>
    <row r="106" spans="1:16" x14ac:dyDescent="0.25">
      <c r="A106" s="2">
        <v>44550</v>
      </c>
      <c r="D106" s="148">
        <v>-36.97</v>
      </c>
      <c r="E106" s="110"/>
      <c r="F106" s="42" t="s">
        <v>134</v>
      </c>
      <c r="G106" s="5" t="s">
        <v>1032</v>
      </c>
    </row>
    <row r="107" spans="1:16" x14ac:dyDescent="0.25">
      <c r="A107" s="2" t="s">
        <v>1028</v>
      </c>
      <c r="D107" s="148">
        <v>-1725.47</v>
      </c>
      <c r="E107" s="110"/>
      <c r="F107" s="42" t="s">
        <v>134</v>
      </c>
      <c r="G107" s="5" t="s">
        <v>1030</v>
      </c>
    </row>
    <row r="108" spans="1:16" x14ac:dyDescent="0.25">
      <c r="A108" s="2">
        <v>44501</v>
      </c>
      <c r="D108" s="148">
        <v>-1170</v>
      </c>
      <c r="E108" s="110"/>
      <c r="F108" s="42" t="s">
        <v>134</v>
      </c>
      <c r="G108" s="5" t="s">
        <v>1024</v>
      </c>
    </row>
    <row r="109" spans="1:16" x14ac:dyDescent="0.25">
      <c r="A109" s="2">
        <v>44249</v>
      </c>
      <c r="D109" s="148">
        <v>-360</v>
      </c>
      <c r="E109" s="110"/>
      <c r="F109" s="42" t="s">
        <v>948</v>
      </c>
      <c r="G109" s="5" t="s">
        <v>1017</v>
      </c>
      <c r="K109" s="89">
        <v>-360</v>
      </c>
    </row>
    <row r="110" spans="1:16" x14ac:dyDescent="0.25">
      <c r="D110" s="146">
        <f>SUM(D1:D109)</f>
        <v>4335.0699999999988</v>
      </c>
    </row>
    <row r="111" spans="1:16" x14ac:dyDescent="0.25">
      <c r="K111" s="146">
        <f>SUM(K2:K110)</f>
        <v>-4561.43</v>
      </c>
      <c r="N111">
        <f>SUM(N1:N109)</f>
        <v>8896.5000000000018</v>
      </c>
      <c r="P111" s="146">
        <f>N111+K111</f>
        <v>4335.0700000000015</v>
      </c>
    </row>
  </sheetData>
  <sortState xmlns:xlrd2="http://schemas.microsoft.com/office/spreadsheetml/2017/richdata2" ref="A2:H111">
    <sortCondition ref="F2:F111"/>
    <sortCondition ref="G2:G111"/>
    <sortCondition ref="A2:A111"/>
    <sortCondition ref="D2:D111"/>
    <sortCondition ref="E2:E111"/>
  </sortState>
  <pageMargins left="0.7" right="0.7" top="0.75" bottom="0.75" header="0.3" footer="0.3"/>
  <pageSetup paperSize="9" orientation="portrait" horizontalDpi="4294967294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9CA39-4B99-4AC4-9AFE-321C4B70C315}">
  <dimension ref="A1:I45"/>
  <sheetViews>
    <sheetView tabSelected="1" workbookViewId="0">
      <selection activeCell="N5" sqref="N5"/>
    </sheetView>
  </sheetViews>
  <sheetFormatPr defaultRowHeight="12.5" x14ac:dyDescent="0.25"/>
  <cols>
    <col min="3" max="3" width="12.26953125" customWidth="1"/>
    <col min="4" max="4" width="13.26953125" customWidth="1"/>
    <col min="6" max="6" width="12.36328125" customWidth="1"/>
    <col min="7" max="7" width="15.26953125" customWidth="1"/>
    <col min="8" max="8" width="13.54296875" customWidth="1"/>
    <col min="9" max="9" width="15.1796875" customWidth="1"/>
  </cols>
  <sheetData>
    <row r="1" spans="1:9" ht="13" x14ac:dyDescent="0.3">
      <c r="B1" s="1" t="s">
        <v>141</v>
      </c>
    </row>
    <row r="2" spans="1:9" x14ac:dyDescent="0.25">
      <c r="B2" t="s">
        <v>142</v>
      </c>
    </row>
    <row r="3" spans="1:9" x14ac:dyDescent="0.25">
      <c r="B3" t="s">
        <v>143</v>
      </c>
      <c r="C3" t="s">
        <v>144</v>
      </c>
    </row>
    <row r="5" spans="1:9" x14ac:dyDescent="0.25">
      <c r="B5" t="s">
        <v>145</v>
      </c>
    </row>
    <row r="7" spans="1:9" x14ac:dyDescent="0.25">
      <c r="B7" t="s">
        <v>146</v>
      </c>
    </row>
    <row r="11" spans="1:9" ht="13" x14ac:dyDescent="0.3">
      <c r="A11" s="1" t="s">
        <v>147</v>
      </c>
      <c r="B11" s="1"/>
      <c r="C11" s="1"/>
      <c r="D11" s="1" t="s">
        <v>163</v>
      </c>
      <c r="E11" s="1"/>
      <c r="F11" s="1"/>
      <c r="G11" s="1"/>
      <c r="I11" s="31" t="s">
        <v>148</v>
      </c>
    </row>
    <row r="12" spans="1:9" ht="13.5" thickBot="1" x14ac:dyDescent="0.35">
      <c r="A12" s="26"/>
      <c r="B12" s="26"/>
      <c r="C12" s="35">
        <v>2021</v>
      </c>
      <c r="D12" s="35">
        <v>2020</v>
      </c>
      <c r="E12" s="26"/>
      <c r="F12" s="26"/>
      <c r="G12" s="26"/>
      <c r="H12" s="35">
        <v>2021</v>
      </c>
      <c r="I12" s="35">
        <v>2020</v>
      </c>
    </row>
    <row r="14" spans="1:9" ht="13" x14ac:dyDescent="0.3">
      <c r="A14" s="1" t="s">
        <v>149</v>
      </c>
      <c r="F14" s="1" t="s">
        <v>150</v>
      </c>
      <c r="H14" s="8"/>
      <c r="I14" s="8"/>
    </row>
    <row r="15" spans="1:9" x14ac:dyDescent="0.25">
      <c r="C15" s="8"/>
      <c r="D15" s="8"/>
      <c r="F15" s="30" t="s">
        <v>156</v>
      </c>
      <c r="H15" s="63">
        <v>12822.32</v>
      </c>
      <c r="I15" s="8">
        <v>16478.16</v>
      </c>
    </row>
    <row r="16" spans="1:9" x14ac:dyDescent="0.25">
      <c r="A16" t="s">
        <v>155</v>
      </c>
      <c r="C16" s="63">
        <v>17157.39</v>
      </c>
      <c r="D16" s="8">
        <v>12822.32</v>
      </c>
      <c r="E16" s="8"/>
      <c r="F16" s="30" t="s">
        <v>169</v>
      </c>
      <c r="H16" s="63"/>
      <c r="I16" s="8"/>
    </row>
    <row r="17" spans="1:9" x14ac:dyDescent="0.25">
      <c r="C17" s="63"/>
      <c r="D17" s="8"/>
      <c r="E17" s="8"/>
      <c r="F17" s="30" t="s">
        <v>170</v>
      </c>
      <c r="H17" s="94">
        <v>4335.07</v>
      </c>
      <c r="I17" s="25">
        <v>-3655.84</v>
      </c>
    </row>
    <row r="18" spans="1:9" x14ac:dyDescent="0.25">
      <c r="C18" s="63"/>
      <c r="D18" s="8"/>
      <c r="E18" s="8"/>
      <c r="H18" s="63">
        <f>SUM(H15:H17)</f>
        <v>17157.39</v>
      </c>
      <c r="I18" s="8">
        <f>I15+I17</f>
        <v>12822.32</v>
      </c>
    </row>
    <row r="19" spans="1:9" x14ac:dyDescent="0.25">
      <c r="C19" s="63"/>
      <c r="D19" s="8"/>
      <c r="E19" s="8"/>
      <c r="H19" s="63"/>
      <c r="I19" s="8"/>
    </row>
    <row r="20" spans="1:9" x14ac:dyDescent="0.25">
      <c r="A20" t="s">
        <v>161</v>
      </c>
      <c r="C20" s="63"/>
      <c r="D20" s="8">
        <v>0</v>
      </c>
      <c r="E20" s="8"/>
      <c r="F20" t="s">
        <v>162</v>
      </c>
      <c r="H20" s="63">
        <v>0</v>
      </c>
      <c r="I20" s="8">
        <v>0</v>
      </c>
    </row>
    <row r="21" spans="1:9" x14ac:dyDescent="0.25">
      <c r="C21" s="63"/>
      <c r="D21" s="8"/>
      <c r="E21" s="8"/>
      <c r="H21" s="63"/>
      <c r="I21" s="8"/>
    </row>
    <row r="22" spans="1:9" ht="13.5" thickBot="1" x14ac:dyDescent="0.35">
      <c r="C22" s="93">
        <v>17157.39</v>
      </c>
      <c r="D22" s="27">
        <f>SUM(D16:D21)</f>
        <v>12822.32</v>
      </c>
      <c r="E22" s="21"/>
      <c r="F22" s="1"/>
      <c r="G22" s="1"/>
      <c r="H22" s="93">
        <f>SUM(H18:H21)</f>
        <v>17157.39</v>
      </c>
      <c r="I22" s="27">
        <f>SUM(I18:I21)</f>
        <v>12822.32</v>
      </c>
    </row>
    <row r="23" spans="1:9" ht="13" thickTop="1" x14ac:dyDescent="0.25">
      <c r="C23" s="89"/>
      <c r="H23" s="8"/>
      <c r="I23" s="8"/>
    </row>
    <row r="24" spans="1:9" x14ac:dyDescent="0.25">
      <c r="H24" s="8"/>
      <c r="I24" s="8"/>
    </row>
    <row r="25" spans="1:9" x14ac:dyDescent="0.25">
      <c r="H25" s="8"/>
      <c r="I25" s="8"/>
    </row>
    <row r="26" spans="1:9" ht="13" thickBot="1" x14ac:dyDescent="0.3">
      <c r="F26" s="36"/>
      <c r="G26" s="36"/>
      <c r="H26" s="36"/>
      <c r="I26" s="36"/>
    </row>
    <row r="27" spans="1:9" ht="13.5" thickBot="1" x14ac:dyDescent="0.35">
      <c r="A27" s="1" t="s">
        <v>168</v>
      </c>
      <c r="E27" s="1"/>
      <c r="F27" s="32"/>
      <c r="G27" s="33">
        <v>2021</v>
      </c>
      <c r="H27" s="32"/>
      <c r="I27" s="37">
        <v>2020</v>
      </c>
    </row>
    <row r="28" spans="1:9" x14ac:dyDescent="0.25">
      <c r="I28" s="59"/>
    </row>
    <row r="29" spans="1:9" x14ac:dyDescent="0.25">
      <c r="A29" s="101" t="s">
        <v>635</v>
      </c>
      <c r="F29" s="63"/>
      <c r="G29" s="63">
        <v>8754.32</v>
      </c>
      <c r="H29" s="8"/>
      <c r="I29" s="8">
        <v>12620</v>
      </c>
    </row>
    <row r="30" spans="1:9" x14ac:dyDescent="0.25">
      <c r="A30" s="101" t="s">
        <v>129</v>
      </c>
      <c r="F30" s="63"/>
      <c r="G30" s="94">
        <v>142.27000000000001</v>
      </c>
      <c r="H30" s="8"/>
      <c r="I30" s="25"/>
    </row>
    <row r="31" spans="1:9" x14ac:dyDescent="0.25">
      <c r="F31" s="63"/>
      <c r="G31" s="63"/>
      <c r="H31" s="8"/>
      <c r="I31" s="8"/>
    </row>
    <row r="32" spans="1:9" x14ac:dyDescent="0.25">
      <c r="F32" s="63"/>
      <c r="G32" s="63">
        <v>8896.5</v>
      </c>
      <c r="H32" s="8"/>
      <c r="I32" s="8">
        <f>SUM(I29:I31)</f>
        <v>12620</v>
      </c>
    </row>
    <row r="33" spans="1:9" ht="13" x14ac:dyDescent="0.3">
      <c r="A33" s="1" t="s">
        <v>152</v>
      </c>
      <c r="F33" s="63"/>
      <c r="G33" s="63"/>
      <c r="H33" s="64"/>
      <c r="I33" s="8"/>
    </row>
    <row r="34" spans="1:9" x14ac:dyDescent="0.25">
      <c r="F34" s="63"/>
      <c r="G34" s="63"/>
      <c r="H34" s="64"/>
      <c r="I34" s="8"/>
    </row>
    <row r="35" spans="1:9" x14ac:dyDescent="0.25">
      <c r="A35" t="s">
        <v>153</v>
      </c>
      <c r="F35" s="89">
        <v>-851.99</v>
      </c>
      <c r="G35" s="89"/>
      <c r="H35" s="83">
        <v>-1275.8399999999999</v>
      </c>
    </row>
    <row r="36" spans="1:9" x14ac:dyDescent="0.25">
      <c r="A36" s="101" t="s">
        <v>348</v>
      </c>
      <c r="F36" s="89">
        <v>-360</v>
      </c>
      <c r="I36" s="8"/>
    </row>
    <row r="37" spans="1:9" x14ac:dyDescent="0.25">
      <c r="A37" s="101" t="s">
        <v>634</v>
      </c>
      <c r="F37" s="89">
        <v>-3349.44</v>
      </c>
      <c r="G37" s="101"/>
      <c r="H37" s="83">
        <v>-15000</v>
      </c>
      <c r="I37" s="8"/>
    </row>
    <row r="38" spans="1:9" x14ac:dyDescent="0.25">
      <c r="A38" s="101"/>
      <c r="F38" s="89"/>
      <c r="I38" s="8"/>
    </row>
    <row r="39" spans="1:9" x14ac:dyDescent="0.25">
      <c r="F39" s="89"/>
      <c r="G39" s="89"/>
    </row>
    <row r="40" spans="1:9" x14ac:dyDescent="0.25">
      <c r="F40" s="95">
        <f>SUM(F35:F39)</f>
        <v>-4561.43</v>
      </c>
      <c r="G40" s="63"/>
      <c r="H40" s="75">
        <f>SUM(H35:H39)</f>
        <v>-16275.84</v>
      </c>
      <c r="I40" s="8"/>
    </row>
    <row r="41" spans="1:9" x14ac:dyDescent="0.25">
      <c r="F41" s="63"/>
      <c r="G41" s="63"/>
      <c r="H41" s="8"/>
      <c r="I41" s="8"/>
    </row>
    <row r="42" spans="1:9" x14ac:dyDescent="0.25">
      <c r="F42" s="89"/>
      <c r="G42" s="89"/>
    </row>
    <row r="43" spans="1:9" ht="13.5" thickBot="1" x14ac:dyDescent="0.35">
      <c r="B43" s="1" t="s">
        <v>171</v>
      </c>
      <c r="F43" s="89"/>
      <c r="G43" s="96">
        <f>G32+F40</f>
        <v>4335.07</v>
      </c>
      <c r="I43" s="28">
        <f>I32+H40</f>
        <v>-3655.84</v>
      </c>
    </row>
    <row r="44" spans="1:9" ht="13.5" thickTop="1" thickBot="1" x14ac:dyDescent="0.3">
      <c r="F44" s="36"/>
      <c r="G44" s="36"/>
      <c r="H44" s="36"/>
      <c r="I44" s="36"/>
    </row>
    <row r="45" spans="1:9" ht="13" x14ac:dyDescent="0.3">
      <c r="F45" s="163"/>
      <c r="G45" s="164">
        <v>2020</v>
      </c>
      <c r="H45" s="163"/>
      <c r="I45" s="165">
        <v>2019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54"/>
  <sheetViews>
    <sheetView topLeftCell="A19" workbookViewId="0">
      <selection activeCell="C13" sqref="C13"/>
    </sheetView>
  </sheetViews>
  <sheetFormatPr defaultRowHeight="12.5" x14ac:dyDescent="0.25"/>
  <cols>
    <col min="4" max="4" width="9.26953125" bestFit="1" customWidth="1"/>
    <col min="5" max="5" width="3.54296875" customWidth="1"/>
    <col min="6" max="6" width="9.26953125" bestFit="1" customWidth="1"/>
    <col min="7" max="7" width="10.7265625" bestFit="1" customWidth="1"/>
    <col min="9" max="9" width="9.26953125" bestFit="1" customWidth="1"/>
  </cols>
  <sheetData>
    <row r="1" spans="2:4" x14ac:dyDescent="0.25">
      <c r="B1" t="s">
        <v>173</v>
      </c>
    </row>
    <row r="2" spans="2:4" x14ac:dyDescent="0.25">
      <c r="B2" t="s">
        <v>174</v>
      </c>
    </row>
    <row r="3" spans="2:4" x14ac:dyDescent="0.25">
      <c r="B3" t="s">
        <v>175</v>
      </c>
    </row>
    <row r="4" spans="2:4" x14ac:dyDescent="0.25">
      <c r="B4" t="s">
        <v>176</v>
      </c>
    </row>
    <row r="13" spans="2:4" ht="13" x14ac:dyDescent="0.3">
      <c r="C13" s="1" t="s">
        <v>141</v>
      </c>
    </row>
    <row r="14" spans="2:4" x14ac:dyDescent="0.25">
      <c r="C14" t="s">
        <v>142</v>
      </c>
    </row>
    <row r="15" spans="2:4" x14ac:dyDescent="0.25">
      <c r="C15" t="s">
        <v>143</v>
      </c>
      <c r="D15" t="s">
        <v>144</v>
      </c>
    </row>
    <row r="17" spans="2:9" x14ac:dyDescent="0.25">
      <c r="C17" t="s">
        <v>145</v>
      </c>
    </row>
    <row r="19" spans="2:9" x14ac:dyDescent="0.25">
      <c r="C19" t="s">
        <v>146</v>
      </c>
    </row>
    <row r="25" spans="2:9" ht="13" x14ac:dyDescent="0.3">
      <c r="D25" s="1" t="s">
        <v>178</v>
      </c>
    </row>
    <row r="26" spans="2:9" ht="13" x14ac:dyDescent="0.3">
      <c r="B26" s="1" t="s">
        <v>147</v>
      </c>
      <c r="C26" s="1"/>
      <c r="D26" s="1" t="s">
        <v>159</v>
      </c>
      <c r="E26" s="1"/>
      <c r="F26" s="1"/>
      <c r="G26" s="1"/>
      <c r="I26" s="31" t="s">
        <v>148</v>
      </c>
    </row>
    <row r="27" spans="2:9" ht="13.5" thickBot="1" x14ac:dyDescent="0.35">
      <c r="B27" s="26"/>
      <c r="C27" s="26"/>
      <c r="D27" s="26"/>
      <c r="E27" s="26"/>
      <c r="F27" s="26"/>
      <c r="G27" s="26"/>
      <c r="H27" s="26"/>
      <c r="I27" s="26"/>
    </row>
    <row r="29" spans="2:9" ht="13" x14ac:dyDescent="0.3">
      <c r="B29" s="1" t="s">
        <v>149</v>
      </c>
      <c r="F29" s="1" t="s">
        <v>150</v>
      </c>
      <c r="I29" s="8"/>
    </row>
    <row r="30" spans="2:9" x14ac:dyDescent="0.25">
      <c r="F30" s="30" t="s">
        <v>154</v>
      </c>
      <c r="I30" s="8">
        <v>2277.2199999999998</v>
      </c>
    </row>
    <row r="31" spans="2:9" x14ac:dyDescent="0.25">
      <c r="B31" t="s">
        <v>155</v>
      </c>
      <c r="D31" s="8">
        <v>2989.02</v>
      </c>
      <c r="E31" s="8"/>
      <c r="F31" s="30" t="s">
        <v>157</v>
      </c>
      <c r="I31" s="8">
        <v>788.34</v>
      </c>
    </row>
    <row r="32" spans="2:9" x14ac:dyDescent="0.25">
      <c r="D32" s="8"/>
      <c r="E32" s="8"/>
      <c r="F32" s="30" t="s">
        <v>158</v>
      </c>
      <c r="I32" s="25">
        <v>-76.540000000000006</v>
      </c>
    </row>
    <row r="33" spans="2:9" x14ac:dyDescent="0.25">
      <c r="D33" s="8"/>
      <c r="E33" s="8"/>
      <c r="I33" s="8">
        <f>SUM(I30:I32)</f>
        <v>2989.02</v>
      </c>
    </row>
    <row r="34" spans="2:9" x14ac:dyDescent="0.25">
      <c r="D34" s="8"/>
      <c r="E34" s="8"/>
      <c r="I34" s="8"/>
    </row>
    <row r="35" spans="2:9" x14ac:dyDescent="0.25">
      <c r="B35" t="s">
        <v>161</v>
      </c>
      <c r="D35" s="8">
        <v>0</v>
      </c>
      <c r="E35" s="8"/>
      <c r="F35" t="s">
        <v>162</v>
      </c>
      <c r="I35" s="8">
        <v>0</v>
      </c>
    </row>
    <row r="36" spans="2:9" x14ac:dyDescent="0.25">
      <c r="D36" s="8"/>
      <c r="E36" s="8"/>
      <c r="I36" s="8"/>
    </row>
    <row r="37" spans="2:9" ht="13.5" thickBot="1" x14ac:dyDescent="0.35">
      <c r="D37" s="27">
        <f>SUM(D31:D36)</f>
        <v>2989.02</v>
      </c>
      <c r="E37" s="21"/>
      <c r="F37" s="1"/>
      <c r="G37" s="1"/>
      <c r="H37" s="1"/>
      <c r="I37" s="27">
        <f>SUM(I33:I36)</f>
        <v>2989.02</v>
      </c>
    </row>
    <row r="38" spans="2:9" ht="13" thickTop="1" x14ac:dyDescent="0.25">
      <c r="I38" s="8"/>
    </row>
    <row r="40" spans="2:9" ht="13" x14ac:dyDescent="0.3">
      <c r="B40" s="1" t="s">
        <v>160</v>
      </c>
    </row>
    <row r="42" spans="2:9" x14ac:dyDescent="0.25">
      <c r="B42" t="s">
        <v>151</v>
      </c>
      <c r="E42">
        <v>7</v>
      </c>
      <c r="F42" s="8"/>
      <c r="G42" s="8">
        <v>788.34</v>
      </c>
      <c r="H42" s="8"/>
    </row>
    <row r="43" spans="2:9" x14ac:dyDescent="0.25">
      <c r="B43" t="s">
        <v>154</v>
      </c>
      <c r="F43" s="8"/>
      <c r="G43" s="25">
        <v>2277.2199999999998</v>
      </c>
      <c r="H43" s="8"/>
    </row>
    <row r="44" spans="2:9" x14ac:dyDescent="0.25">
      <c r="F44" s="8"/>
      <c r="G44" s="8"/>
      <c r="H44" s="8"/>
    </row>
    <row r="45" spans="2:9" x14ac:dyDescent="0.25">
      <c r="F45" s="8"/>
      <c r="G45" s="8">
        <f>SUM(G42:G44)</f>
        <v>3065.56</v>
      </c>
      <c r="H45" s="8"/>
    </row>
    <row r="46" spans="2:9" ht="13" x14ac:dyDescent="0.3">
      <c r="B46" s="1" t="s">
        <v>152</v>
      </c>
      <c r="F46" s="8"/>
      <c r="G46" s="8"/>
      <c r="H46" s="8"/>
    </row>
    <row r="47" spans="2:9" x14ac:dyDescent="0.25">
      <c r="F47" s="8"/>
      <c r="G47" s="8"/>
      <c r="H47" s="8"/>
    </row>
    <row r="48" spans="2:9" x14ac:dyDescent="0.25">
      <c r="B48" t="s">
        <v>153</v>
      </c>
      <c r="F48" s="8">
        <v>76.540000000000006</v>
      </c>
      <c r="G48" s="8"/>
      <c r="H48" s="8"/>
    </row>
    <row r="49" spans="3:8" x14ac:dyDescent="0.25">
      <c r="F49" s="25"/>
      <c r="G49" s="8"/>
      <c r="H49" s="8"/>
    </row>
    <row r="50" spans="3:8" x14ac:dyDescent="0.25">
      <c r="F50" s="8"/>
      <c r="G50" s="8">
        <f>-SUM(F48:F49)</f>
        <v>-76.540000000000006</v>
      </c>
      <c r="H50" s="8"/>
    </row>
    <row r="51" spans="3:8" x14ac:dyDescent="0.25">
      <c r="F51" s="8"/>
      <c r="G51" s="8"/>
      <c r="H51" s="8"/>
    </row>
    <row r="53" spans="3:8" ht="13.5" thickBot="1" x14ac:dyDescent="0.35">
      <c r="C53" s="1" t="s">
        <v>171</v>
      </c>
      <c r="G53" s="28">
        <f>SUM(G45:G52)</f>
        <v>2989.02</v>
      </c>
    </row>
    <row r="54" spans="3:8" ht="13" thickTop="1" x14ac:dyDescent="0.25"/>
  </sheetData>
  <phoneticPr fontId="8" type="noConversion"/>
  <pageMargins left="0.75" right="0.75" top="1" bottom="1" header="0.5" footer="0.5"/>
  <pageSetup paperSize="9" orientation="portrait" r:id="rId1"/>
  <headerFooter alignWithMargins="0">
    <oddFooter>&amp;L&amp;F&amp;C&amp;D&amp;R&amp;P /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60"/>
  <sheetViews>
    <sheetView topLeftCell="A19" workbookViewId="0">
      <selection activeCell="F57" sqref="F57"/>
    </sheetView>
  </sheetViews>
  <sheetFormatPr defaultRowHeight="12.5" x14ac:dyDescent="0.25"/>
  <cols>
    <col min="4" max="4" width="10.26953125" bestFit="1" customWidth="1"/>
    <col min="5" max="5" width="10.26953125" customWidth="1"/>
    <col min="6" max="6" width="3.54296875" customWidth="1"/>
    <col min="7" max="7" width="10.26953125" bestFit="1" customWidth="1"/>
    <col min="8" max="8" width="10.7265625" bestFit="1" customWidth="1"/>
    <col min="9" max="9" width="10.26953125" bestFit="1" customWidth="1"/>
    <col min="10" max="10" width="11.453125" customWidth="1"/>
  </cols>
  <sheetData>
    <row r="1" spans="2:4" x14ac:dyDescent="0.25">
      <c r="B1" t="s">
        <v>173</v>
      </c>
    </row>
    <row r="2" spans="2:4" x14ac:dyDescent="0.25">
      <c r="B2" t="s">
        <v>174</v>
      </c>
    </row>
    <row r="3" spans="2:4" x14ac:dyDescent="0.25">
      <c r="B3" t="s">
        <v>175</v>
      </c>
    </row>
    <row r="4" spans="2:4" x14ac:dyDescent="0.25">
      <c r="B4" t="s">
        <v>176</v>
      </c>
    </row>
    <row r="10" spans="2:4" ht="13" x14ac:dyDescent="0.3">
      <c r="C10" s="1" t="s">
        <v>141</v>
      </c>
    </row>
    <row r="11" spans="2:4" x14ac:dyDescent="0.25">
      <c r="C11" t="s">
        <v>142</v>
      </c>
    </row>
    <row r="12" spans="2:4" x14ac:dyDescent="0.25">
      <c r="C12" t="s">
        <v>143</v>
      </c>
      <c r="D12" t="s">
        <v>144</v>
      </c>
    </row>
    <row r="14" spans="2:4" x14ac:dyDescent="0.25">
      <c r="C14" t="s">
        <v>145</v>
      </c>
    </row>
    <row r="16" spans="2:4" x14ac:dyDescent="0.25">
      <c r="C16" t="s">
        <v>146</v>
      </c>
    </row>
    <row r="23" spans="2:10" ht="13" x14ac:dyDescent="0.3">
      <c r="B23" s="1" t="s">
        <v>147</v>
      </c>
      <c r="C23" s="1"/>
      <c r="D23" s="1"/>
      <c r="E23" s="1" t="s">
        <v>163</v>
      </c>
      <c r="F23" s="1"/>
      <c r="G23" s="1"/>
      <c r="H23" s="1"/>
      <c r="J23" s="31" t="s">
        <v>148</v>
      </c>
    </row>
    <row r="24" spans="2:10" ht="13.5" thickBot="1" x14ac:dyDescent="0.35">
      <c r="B24" s="26"/>
      <c r="C24" s="26"/>
      <c r="D24" s="35">
        <v>2007</v>
      </c>
      <c r="E24" s="35">
        <v>2006</v>
      </c>
      <c r="F24" s="26"/>
      <c r="G24" s="26"/>
      <c r="H24" s="26"/>
      <c r="I24" s="35">
        <v>2007</v>
      </c>
      <c r="J24" s="35">
        <v>2006</v>
      </c>
    </row>
    <row r="26" spans="2:10" ht="13" x14ac:dyDescent="0.3">
      <c r="B26" s="1" t="s">
        <v>149</v>
      </c>
      <c r="G26" s="1" t="s">
        <v>150</v>
      </c>
      <c r="I26" s="8"/>
      <c r="J26" s="8"/>
    </row>
    <row r="27" spans="2:10" x14ac:dyDescent="0.25">
      <c r="D27" s="8"/>
      <c r="E27" s="8"/>
      <c r="G27" s="30" t="s">
        <v>156</v>
      </c>
      <c r="I27" s="8">
        <v>15655.66</v>
      </c>
      <c r="J27" s="8">
        <v>2989.02</v>
      </c>
    </row>
    <row r="28" spans="2:10" x14ac:dyDescent="0.25">
      <c r="B28" t="s">
        <v>155</v>
      </c>
      <c r="D28" s="8">
        <v>18924.189999999999</v>
      </c>
      <c r="E28" s="8">
        <v>15655.66</v>
      </c>
      <c r="F28" s="8"/>
      <c r="G28" s="30" t="s">
        <v>169</v>
      </c>
      <c r="I28" s="8"/>
      <c r="J28" s="8"/>
    </row>
    <row r="29" spans="2:10" x14ac:dyDescent="0.25">
      <c r="D29" s="8"/>
      <c r="E29" s="8"/>
      <c r="F29" s="8"/>
      <c r="G29" s="30" t="s">
        <v>170</v>
      </c>
      <c r="I29" s="25">
        <f>+H57</f>
        <v>3268.5299999999988</v>
      </c>
      <c r="J29" s="25">
        <v>12666.64</v>
      </c>
    </row>
    <row r="30" spans="2:10" x14ac:dyDescent="0.25">
      <c r="D30" s="8"/>
      <c r="E30" s="8"/>
      <c r="F30" s="8"/>
      <c r="I30" s="8">
        <f>SUM(I27:I29)</f>
        <v>18924.189999999999</v>
      </c>
      <c r="J30" s="8">
        <f>SUM(J27:J29)</f>
        <v>15655.66</v>
      </c>
    </row>
    <row r="31" spans="2:10" x14ac:dyDescent="0.25">
      <c r="D31" s="8"/>
      <c r="E31" s="8"/>
      <c r="F31" s="8"/>
      <c r="I31" s="8"/>
      <c r="J31" s="8"/>
    </row>
    <row r="32" spans="2:10" x14ac:dyDescent="0.25">
      <c r="B32" t="s">
        <v>161</v>
      </c>
      <c r="D32" s="8"/>
      <c r="E32" s="8">
        <v>0</v>
      </c>
      <c r="F32" s="8"/>
      <c r="G32" t="s">
        <v>162</v>
      </c>
      <c r="I32" s="8">
        <v>0</v>
      </c>
      <c r="J32" s="8">
        <v>0</v>
      </c>
    </row>
    <row r="33" spans="2:10" x14ac:dyDescent="0.25">
      <c r="D33" s="8"/>
      <c r="E33" s="8"/>
      <c r="F33" s="8"/>
      <c r="I33" s="8"/>
    </row>
    <row r="34" spans="2:10" ht="13.5" thickBot="1" x14ac:dyDescent="0.35">
      <c r="D34" s="27">
        <f>SUM(D28:D33)</f>
        <v>18924.189999999999</v>
      </c>
      <c r="E34" s="27">
        <f>SUM(E28:E33)</f>
        <v>15655.66</v>
      </c>
      <c r="F34" s="21"/>
      <c r="G34" s="1"/>
      <c r="H34" s="1"/>
      <c r="I34" s="27">
        <f>SUM(I30:I33)</f>
        <v>18924.189999999999</v>
      </c>
      <c r="J34" s="27">
        <f>SUM(J30:J32)</f>
        <v>15655.66</v>
      </c>
    </row>
    <row r="35" spans="2:10" ht="13" thickTop="1" x14ac:dyDescent="0.25">
      <c r="I35" s="8"/>
      <c r="J35" s="8"/>
    </row>
    <row r="36" spans="2:10" x14ac:dyDescent="0.25">
      <c r="I36" s="8"/>
      <c r="J36" s="8"/>
    </row>
    <row r="37" spans="2:10" x14ac:dyDescent="0.25">
      <c r="I37" s="8"/>
      <c r="J37" s="8"/>
    </row>
    <row r="38" spans="2:10" ht="13" thickBot="1" x14ac:dyDescent="0.3">
      <c r="G38" s="36"/>
      <c r="H38" s="36"/>
      <c r="I38" s="36"/>
      <c r="J38" s="36"/>
    </row>
    <row r="39" spans="2:10" ht="13.5" thickBot="1" x14ac:dyDescent="0.35">
      <c r="B39" s="1" t="s">
        <v>168</v>
      </c>
      <c r="F39" s="1"/>
      <c r="G39" s="32"/>
      <c r="H39" s="33">
        <v>2007</v>
      </c>
      <c r="I39" s="32"/>
      <c r="J39" s="37">
        <v>2006</v>
      </c>
    </row>
    <row r="41" spans="2:10" x14ac:dyDescent="0.25">
      <c r="B41" t="s">
        <v>151</v>
      </c>
      <c r="F41">
        <v>66</v>
      </c>
      <c r="G41" s="8"/>
      <c r="H41" s="8">
        <v>32870.03</v>
      </c>
      <c r="I41" s="8"/>
      <c r="J41" s="8">
        <v>29147.94</v>
      </c>
    </row>
    <row r="42" spans="2:10" x14ac:dyDescent="0.25">
      <c r="G42" s="8"/>
      <c r="H42" s="25"/>
      <c r="I42" s="8"/>
      <c r="J42" s="25"/>
    </row>
    <row r="43" spans="2:10" x14ac:dyDescent="0.25">
      <c r="G43" s="8"/>
      <c r="H43" s="8"/>
      <c r="I43" s="8"/>
      <c r="J43" s="8"/>
    </row>
    <row r="44" spans="2:10" x14ac:dyDescent="0.25">
      <c r="G44" s="8"/>
      <c r="H44" s="8">
        <f>SUM(H41:H43)</f>
        <v>32870.03</v>
      </c>
      <c r="I44" s="8"/>
      <c r="J44" s="8">
        <f>SUM(J41:J43)</f>
        <v>29147.94</v>
      </c>
    </row>
    <row r="45" spans="2:10" ht="13" x14ac:dyDescent="0.3">
      <c r="B45" s="1" t="s">
        <v>152</v>
      </c>
      <c r="G45" s="8"/>
      <c r="H45" s="8"/>
      <c r="I45" s="8"/>
      <c r="J45" s="8"/>
    </row>
    <row r="46" spans="2:10" x14ac:dyDescent="0.25">
      <c r="G46" s="8"/>
      <c r="H46" s="8"/>
      <c r="I46" s="8"/>
      <c r="J46" s="8"/>
    </row>
    <row r="47" spans="2:10" x14ac:dyDescent="0.25">
      <c r="B47" t="s">
        <v>153</v>
      </c>
      <c r="G47" s="8">
        <v>2079.06</v>
      </c>
      <c r="H47" s="8"/>
      <c r="I47" s="8">
        <v>830.61</v>
      </c>
      <c r="J47" s="8"/>
    </row>
    <row r="48" spans="2:10" x14ac:dyDescent="0.25">
      <c r="B48" t="s">
        <v>177</v>
      </c>
      <c r="G48" s="8">
        <v>-35.770000000000003</v>
      </c>
      <c r="H48" s="8"/>
      <c r="I48" s="8">
        <v>-9.0299999999999994</v>
      </c>
      <c r="J48" s="8"/>
    </row>
    <row r="49" spans="2:10" x14ac:dyDescent="0.25">
      <c r="B49" t="s">
        <v>18</v>
      </c>
      <c r="G49" s="8">
        <v>122.64</v>
      </c>
      <c r="H49" s="8"/>
      <c r="I49" s="8">
        <v>159.30000000000001</v>
      </c>
      <c r="J49" s="8"/>
    </row>
    <row r="50" spans="2:10" x14ac:dyDescent="0.25">
      <c r="B50" t="s">
        <v>165</v>
      </c>
      <c r="G50" s="8">
        <v>346.83</v>
      </c>
      <c r="H50" s="8"/>
      <c r="I50" s="8">
        <v>692.56</v>
      </c>
      <c r="J50" s="8"/>
    </row>
    <row r="51" spans="2:10" x14ac:dyDescent="0.25">
      <c r="B51" t="s">
        <v>198</v>
      </c>
      <c r="G51" s="8">
        <v>1334.8</v>
      </c>
      <c r="H51" s="8"/>
      <c r="I51" s="8">
        <v>0</v>
      </c>
      <c r="J51" s="8"/>
    </row>
    <row r="52" spans="2:10" x14ac:dyDescent="0.25">
      <c r="B52" t="s">
        <v>166</v>
      </c>
      <c r="G52" s="8">
        <v>19696.900000000001</v>
      </c>
      <c r="H52" s="8"/>
      <c r="I52" s="8">
        <v>14527.86</v>
      </c>
      <c r="J52" s="8"/>
    </row>
    <row r="53" spans="2:10" x14ac:dyDescent="0.25">
      <c r="B53" t="s">
        <v>167</v>
      </c>
      <c r="G53" s="25">
        <v>6057.04</v>
      </c>
      <c r="H53" s="8"/>
      <c r="I53" s="25">
        <v>280</v>
      </c>
      <c r="J53" s="8"/>
    </row>
    <row r="54" spans="2:10" x14ac:dyDescent="0.25">
      <c r="G54" s="8"/>
      <c r="H54" s="8">
        <f>-SUM(G47:G53)</f>
        <v>-29601.5</v>
      </c>
      <c r="I54" s="8"/>
      <c r="J54" s="8">
        <f>-SUM(I47:I53)</f>
        <v>-16481.300000000003</v>
      </c>
    </row>
    <row r="55" spans="2:10" x14ac:dyDescent="0.25">
      <c r="G55" s="8"/>
      <c r="H55" s="8"/>
      <c r="I55" s="8"/>
      <c r="J55" s="8"/>
    </row>
    <row r="57" spans="2:10" ht="13.5" thickBot="1" x14ac:dyDescent="0.35">
      <c r="C57" s="1" t="s">
        <v>171</v>
      </c>
      <c r="H57" s="28">
        <f>SUM(H44:H56)</f>
        <v>3268.5299999999988</v>
      </c>
      <c r="J57" s="28">
        <f>SUM(J44:J56)</f>
        <v>12666.639999999996</v>
      </c>
    </row>
    <row r="58" spans="2:10" ht="13.5" thickTop="1" thickBot="1" x14ac:dyDescent="0.3">
      <c r="G58" s="36"/>
      <c r="H58" s="36"/>
      <c r="I58" s="36"/>
      <c r="J58" s="36"/>
    </row>
    <row r="59" spans="2:10" ht="13.5" thickBot="1" x14ac:dyDescent="0.35">
      <c r="G59" s="38"/>
      <c r="H59" s="39">
        <v>2007</v>
      </c>
      <c r="I59" s="38"/>
      <c r="J59" s="37">
        <v>2006</v>
      </c>
    </row>
    <row r="60" spans="2:10" x14ac:dyDescent="0.25">
      <c r="G60" s="29"/>
    </row>
  </sheetData>
  <phoneticPr fontId="8" type="noConversion"/>
  <pageMargins left="0.75" right="0.75" top="0.53" bottom="0.44" header="0.24" footer="0.24"/>
  <pageSetup paperSize="9" orientation="portrait" r:id="rId1"/>
  <headerFooter alignWithMargins="0">
    <oddFooter>&amp;L&amp;F&amp;C&amp;D&amp;R&amp;P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57"/>
  <sheetViews>
    <sheetView topLeftCell="A4" workbookViewId="0">
      <selection activeCell="C9" sqref="C9"/>
    </sheetView>
  </sheetViews>
  <sheetFormatPr defaultRowHeight="12.5" x14ac:dyDescent="0.25"/>
  <cols>
    <col min="4" max="4" width="10.26953125" bestFit="1" customWidth="1"/>
    <col min="5" max="5" width="9.453125" bestFit="1" customWidth="1"/>
    <col min="6" max="6" width="3.54296875" customWidth="1"/>
    <col min="7" max="7" width="10.26953125" bestFit="1" customWidth="1"/>
    <col min="8" max="8" width="10.7265625" bestFit="1" customWidth="1"/>
    <col min="9" max="9" width="10.26953125" bestFit="1" customWidth="1"/>
    <col min="10" max="10" width="9.453125" bestFit="1" customWidth="1"/>
  </cols>
  <sheetData>
    <row r="1" spans="2:4" x14ac:dyDescent="0.25">
      <c r="B1" t="s">
        <v>173</v>
      </c>
    </row>
    <row r="2" spans="2:4" x14ac:dyDescent="0.25">
      <c r="B2" t="s">
        <v>174</v>
      </c>
    </row>
    <row r="3" spans="2:4" x14ac:dyDescent="0.25">
      <c r="B3" t="s">
        <v>175</v>
      </c>
    </row>
    <row r="4" spans="2:4" x14ac:dyDescent="0.25">
      <c r="B4" t="s">
        <v>176</v>
      </c>
    </row>
    <row r="9" spans="2:4" ht="13" x14ac:dyDescent="0.3">
      <c r="C9" s="1" t="s">
        <v>141</v>
      </c>
    </row>
    <row r="10" spans="2:4" x14ac:dyDescent="0.25">
      <c r="C10" t="s">
        <v>142</v>
      </c>
    </row>
    <row r="11" spans="2:4" x14ac:dyDescent="0.25">
      <c r="C11" t="s">
        <v>143</v>
      </c>
      <c r="D11" t="s">
        <v>144</v>
      </c>
    </row>
    <row r="13" spans="2:4" x14ac:dyDescent="0.25">
      <c r="C13" t="s">
        <v>145</v>
      </c>
    </row>
    <row r="15" spans="2:4" x14ac:dyDescent="0.25">
      <c r="C15" t="s">
        <v>146</v>
      </c>
    </row>
    <row r="22" spans="2:10" ht="13" x14ac:dyDescent="0.3">
      <c r="B22" s="1" t="s">
        <v>147</v>
      </c>
      <c r="C22" s="1"/>
      <c r="D22" s="1"/>
      <c r="E22" s="1" t="s">
        <v>163</v>
      </c>
      <c r="F22" s="1"/>
      <c r="G22" s="1"/>
      <c r="H22" s="1"/>
      <c r="J22" s="31" t="s">
        <v>148</v>
      </c>
    </row>
    <row r="23" spans="2:10" ht="13.5" thickBot="1" x14ac:dyDescent="0.35">
      <c r="B23" s="26"/>
      <c r="C23" s="26"/>
      <c r="D23" s="35">
        <v>2006</v>
      </c>
      <c r="E23" s="35">
        <v>2005</v>
      </c>
      <c r="F23" s="26"/>
      <c r="G23" s="26"/>
      <c r="H23" s="26"/>
      <c r="I23" s="35">
        <v>2006</v>
      </c>
      <c r="J23" s="35">
        <v>2005</v>
      </c>
    </row>
    <row r="25" spans="2:10" ht="13" x14ac:dyDescent="0.3">
      <c r="B25" s="1" t="s">
        <v>149</v>
      </c>
      <c r="G25" s="1" t="s">
        <v>150</v>
      </c>
      <c r="I25" s="8"/>
      <c r="J25" s="8"/>
    </row>
    <row r="26" spans="2:10" x14ac:dyDescent="0.25">
      <c r="D26" s="8"/>
      <c r="E26" s="8"/>
      <c r="G26" s="30" t="s">
        <v>156</v>
      </c>
      <c r="I26" s="8">
        <v>2989.02</v>
      </c>
      <c r="J26" s="8">
        <v>2277.2199999999998</v>
      </c>
    </row>
    <row r="27" spans="2:10" x14ac:dyDescent="0.25">
      <c r="B27" t="s">
        <v>155</v>
      </c>
      <c r="D27" s="8">
        <v>15655.66</v>
      </c>
      <c r="E27" s="8">
        <v>2989.02</v>
      </c>
      <c r="F27" s="8"/>
      <c r="G27" s="30" t="s">
        <v>157</v>
      </c>
      <c r="I27" s="8"/>
      <c r="J27" s="8">
        <v>788.34</v>
      </c>
    </row>
    <row r="28" spans="2:10" x14ac:dyDescent="0.25">
      <c r="D28" s="8"/>
      <c r="E28" s="8"/>
      <c r="F28" s="8"/>
      <c r="G28" s="30" t="s">
        <v>164</v>
      </c>
      <c r="I28" s="8">
        <v>12666.64</v>
      </c>
      <c r="J28" s="25">
        <v>-76.540000000000006</v>
      </c>
    </row>
    <row r="29" spans="2:10" x14ac:dyDescent="0.25">
      <c r="D29" s="8"/>
      <c r="E29" s="8"/>
      <c r="F29" s="8"/>
      <c r="I29" s="8">
        <f>SUM(I26:I28)</f>
        <v>15655.66</v>
      </c>
      <c r="J29" s="8">
        <f>SUM(J26:J28)</f>
        <v>2989.02</v>
      </c>
    </row>
    <row r="30" spans="2:10" x14ac:dyDescent="0.25">
      <c r="D30" s="8"/>
      <c r="E30" s="8"/>
      <c r="F30" s="8"/>
      <c r="I30" s="8"/>
      <c r="J30" s="8"/>
    </row>
    <row r="31" spans="2:10" x14ac:dyDescent="0.25">
      <c r="B31" t="s">
        <v>161</v>
      </c>
      <c r="D31" s="8"/>
      <c r="E31" s="8">
        <v>0</v>
      </c>
      <c r="F31" s="8"/>
      <c r="G31" t="s">
        <v>162</v>
      </c>
      <c r="I31" s="8">
        <v>0</v>
      </c>
      <c r="J31" s="8">
        <v>0</v>
      </c>
    </row>
    <row r="32" spans="2:10" x14ac:dyDescent="0.25">
      <c r="D32" s="8"/>
      <c r="E32" s="8"/>
      <c r="F32" s="8"/>
      <c r="I32" s="8"/>
      <c r="J32" s="8"/>
    </row>
    <row r="33" spans="2:10" ht="13.5" thickBot="1" x14ac:dyDescent="0.35">
      <c r="D33" s="27">
        <f>SUM(D27:D32)</f>
        <v>15655.66</v>
      </c>
      <c r="E33" s="27">
        <f>SUM(E27:E32)</f>
        <v>2989.02</v>
      </c>
      <c r="F33" s="21"/>
      <c r="G33" s="1"/>
      <c r="H33" s="1"/>
      <c r="I33" s="27">
        <f>SUM(I29:I32)</f>
        <v>15655.66</v>
      </c>
      <c r="J33" s="27">
        <f>SUM(J29:J32)</f>
        <v>2989.02</v>
      </c>
    </row>
    <row r="34" spans="2:10" ht="13" thickTop="1" x14ac:dyDescent="0.25">
      <c r="I34" s="8"/>
      <c r="J34" s="8"/>
    </row>
    <row r="35" spans="2:10" x14ac:dyDescent="0.25">
      <c r="I35" s="8"/>
      <c r="J35" s="8"/>
    </row>
    <row r="36" spans="2:10" x14ac:dyDescent="0.25">
      <c r="I36" s="8"/>
      <c r="J36" s="8"/>
    </row>
    <row r="37" spans="2:10" ht="13" thickBot="1" x14ac:dyDescent="0.3">
      <c r="G37" s="36"/>
      <c r="H37" s="36"/>
      <c r="I37" s="36"/>
      <c r="J37" s="36"/>
    </row>
    <row r="38" spans="2:10" ht="13.5" thickBot="1" x14ac:dyDescent="0.35">
      <c r="B38" s="1" t="s">
        <v>168</v>
      </c>
      <c r="F38" s="1"/>
      <c r="G38" s="32"/>
      <c r="H38" s="33">
        <v>2006</v>
      </c>
      <c r="I38" s="32"/>
      <c r="J38" s="34">
        <v>2005</v>
      </c>
    </row>
    <row r="40" spans="2:10" x14ac:dyDescent="0.25">
      <c r="B40" t="s">
        <v>151</v>
      </c>
      <c r="F40">
        <v>74</v>
      </c>
      <c r="G40" s="8"/>
      <c r="H40" s="8">
        <v>29147.94</v>
      </c>
      <c r="I40" s="8"/>
      <c r="J40" s="8">
        <v>788.34</v>
      </c>
    </row>
    <row r="41" spans="2:10" x14ac:dyDescent="0.25">
      <c r="B41" t="s">
        <v>154</v>
      </c>
      <c r="G41" s="8"/>
      <c r="H41" s="25"/>
      <c r="I41" s="8"/>
      <c r="J41" s="25">
        <v>2277.2199999999998</v>
      </c>
    </row>
    <row r="42" spans="2:10" x14ac:dyDescent="0.25">
      <c r="G42" s="8"/>
      <c r="H42" s="8"/>
      <c r="I42" s="8"/>
      <c r="J42" s="8"/>
    </row>
    <row r="43" spans="2:10" x14ac:dyDescent="0.25">
      <c r="G43" s="8"/>
      <c r="H43" s="8">
        <f>SUM(H40:H42)</f>
        <v>29147.94</v>
      </c>
      <c r="I43" s="8"/>
      <c r="J43" s="8">
        <f>SUM(J40:J42)</f>
        <v>3065.56</v>
      </c>
    </row>
    <row r="44" spans="2:10" ht="13" x14ac:dyDescent="0.3">
      <c r="B44" s="1" t="s">
        <v>152</v>
      </c>
      <c r="G44" s="8"/>
      <c r="H44" s="8"/>
      <c r="I44" s="8"/>
      <c r="J44" s="8"/>
    </row>
    <row r="45" spans="2:10" x14ac:dyDescent="0.25">
      <c r="G45" s="8"/>
      <c r="H45" s="8"/>
      <c r="I45" s="8"/>
      <c r="J45" s="8"/>
    </row>
    <row r="46" spans="2:10" x14ac:dyDescent="0.25">
      <c r="B46" t="s">
        <v>153</v>
      </c>
      <c r="G46" s="8">
        <v>830.61</v>
      </c>
      <c r="H46" s="8"/>
      <c r="I46" s="8">
        <v>76.540000000000006</v>
      </c>
      <c r="J46" s="8"/>
    </row>
    <row r="47" spans="2:10" x14ac:dyDescent="0.25">
      <c r="B47" t="s">
        <v>15</v>
      </c>
      <c r="G47" s="8">
        <v>-9.0299999999999994</v>
      </c>
      <c r="H47" s="8"/>
      <c r="I47" s="8"/>
      <c r="J47" s="8"/>
    </row>
    <row r="48" spans="2:10" x14ac:dyDescent="0.25">
      <c r="B48" t="s">
        <v>18</v>
      </c>
      <c r="G48" s="8">
        <v>159.30000000000001</v>
      </c>
      <c r="H48" s="8"/>
      <c r="I48" s="8"/>
      <c r="J48" s="8"/>
    </row>
    <row r="49" spans="2:10" x14ac:dyDescent="0.25">
      <c r="B49" t="s">
        <v>165</v>
      </c>
      <c r="G49" s="8">
        <v>692.56</v>
      </c>
      <c r="H49" s="8"/>
      <c r="I49" s="8"/>
      <c r="J49" s="8"/>
    </row>
    <row r="50" spans="2:10" x14ac:dyDescent="0.25">
      <c r="B50" t="s">
        <v>166</v>
      </c>
      <c r="G50" s="8">
        <v>14527.86</v>
      </c>
      <c r="H50" s="8"/>
      <c r="I50" s="8"/>
      <c r="J50" s="8"/>
    </row>
    <row r="51" spans="2:10" x14ac:dyDescent="0.25">
      <c r="B51" t="s">
        <v>167</v>
      </c>
      <c r="G51" s="25">
        <v>280</v>
      </c>
      <c r="H51" s="8"/>
      <c r="I51" s="25"/>
      <c r="J51" s="8"/>
    </row>
    <row r="52" spans="2:10" x14ac:dyDescent="0.25">
      <c r="G52" s="8"/>
      <c r="H52" s="8">
        <f>-SUM(G46:G51)</f>
        <v>-16481.300000000003</v>
      </c>
      <c r="I52" s="8"/>
      <c r="J52" s="8">
        <f>-SUM(I46:I51)</f>
        <v>-76.540000000000006</v>
      </c>
    </row>
    <row r="53" spans="2:10" x14ac:dyDescent="0.25">
      <c r="G53" s="8"/>
      <c r="H53" s="8"/>
      <c r="I53" s="8"/>
      <c r="J53" s="8"/>
    </row>
    <row r="55" spans="2:10" ht="13.5" thickBot="1" x14ac:dyDescent="0.35">
      <c r="C55" s="1" t="s">
        <v>171</v>
      </c>
      <c r="H55" s="28">
        <f>SUM(H43:H54)</f>
        <v>12666.639999999996</v>
      </c>
      <c r="J55" s="28">
        <f>SUM(J43:J54)</f>
        <v>2989.02</v>
      </c>
    </row>
    <row r="56" spans="2:10" ht="13.5" thickTop="1" thickBot="1" x14ac:dyDescent="0.3">
      <c r="G56" s="36"/>
      <c r="H56" s="36"/>
      <c r="I56" s="36"/>
      <c r="J56" s="36"/>
    </row>
    <row r="57" spans="2:10" ht="13.5" thickBot="1" x14ac:dyDescent="0.35">
      <c r="G57" s="38"/>
      <c r="H57" s="39">
        <v>2006</v>
      </c>
      <c r="I57" s="38"/>
      <c r="J57" s="37">
        <v>2005</v>
      </c>
    </row>
  </sheetData>
  <phoneticPr fontId="8" type="noConversion"/>
  <pageMargins left="0.75" right="0.75" top="0.54" bottom="0.84" header="0.35" footer="0.5"/>
  <pageSetup paperSize="9" orientation="portrait" r:id="rId1"/>
  <headerFooter alignWithMargins="0">
    <oddFooter>&amp;L&amp;F&amp;C&amp;D&amp;R&amp;P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60"/>
  <sheetViews>
    <sheetView topLeftCell="A27" workbookViewId="0">
      <selection activeCell="M1" sqref="M1:U65536"/>
    </sheetView>
  </sheetViews>
  <sheetFormatPr defaultRowHeight="12.5" x14ac:dyDescent="0.25"/>
  <cols>
    <col min="4" max="4" width="10.26953125" bestFit="1" customWidth="1"/>
    <col min="5" max="5" width="10.26953125" customWidth="1"/>
    <col min="6" max="6" width="3.54296875" customWidth="1"/>
    <col min="7" max="7" width="10.26953125" bestFit="1" customWidth="1"/>
    <col min="8" max="8" width="10.7265625" bestFit="1" customWidth="1"/>
    <col min="9" max="9" width="10.26953125" bestFit="1" customWidth="1"/>
    <col min="10" max="10" width="11.453125" customWidth="1"/>
    <col min="13" max="14" width="9.1796875"/>
    <col min="15" max="15" width="10.26953125" bestFit="1" customWidth="1"/>
    <col min="16" max="16" width="10.26953125" customWidth="1"/>
    <col min="17" max="17" width="3.54296875" customWidth="1"/>
    <col min="18" max="18" width="10.26953125" bestFit="1" customWidth="1"/>
    <col min="19" max="19" width="10.7265625" bestFit="1" customWidth="1"/>
    <col min="20" max="20" width="10.26953125" bestFit="1" customWidth="1"/>
    <col min="21" max="21" width="11.453125" customWidth="1"/>
  </cols>
  <sheetData>
    <row r="1" spans="2:14" x14ac:dyDescent="0.25">
      <c r="B1" t="s">
        <v>173</v>
      </c>
    </row>
    <row r="2" spans="2:14" x14ac:dyDescent="0.25">
      <c r="B2" t="s">
        <v>174</v>
      </c>
    </row>
    <row r="3" spans="2:14" x14ac:dyDescent="0.25">
      <c r="B3" t="s">
        <v>175</v>
      </c>
    </row>
    <row r="4" spans="2:14" x14ac:dyDescent="0.25">
      <c r="B4" t="s">
        <v>176</v>
      </c>
    </row>
    <row r="10" spans="2:14" ht="13" x14ac:dyDescent="0.3">
      <c r="C10" s="1" t="s">
        <v>141</v>
      </c>
      <c r="N10" s="1"/>
    </row>
    <row r="11" spans="2:14" x14ac:dyDescent="0.25">
      <c r="C11" t="s">
        <v>142</v>
      </c>
    </row>
    <row r="12" spans="2:14" x14ac:dyDescent="0.25">
      <c r="C12" t="s">
        <v>143</v>
      </c>
      <c r="D12" t="s">
        <v>144</v>
      </c>
    </row>
    <row r="14" spans="2:14" x14ac:dyDescent="0.25">
      <c r="C14" t="s">
        <v>145</v>
      </c>
    </row>
    <row r="16" spans="2:14" x14ac:dyDescent="0.25">
      <c r="C16" t="s">
        <v>146</v>
      </c>
    </row>
    <row r="23" spans="2:21" ht="13" x14ac:dyDescent="0.3">
      <c r="B23" s="1" t="s">
        <v>147</v>
      </c>
      <c r="C23" s="1"/>
      <c r="D23" s="1"/>
      <c r="E23" s="1" t="s">
        <v>163</v>
      </c>
      <c r="F23" s="1"/>
      <c r="G23" s="1"/>
      <c r="H23" s="1"/>
      <c r="J23" s="31" t="s">
        <v>148</v>
      </c>
      <c r="M23" s="1"/>
      <c r="N23" s="1"/>
      <c r="O23" s="1"/>
      <c r="P23" s="1"/>
      <c r="Q23" s="1"/>
      <c r="R23" s="1"/>
      <c r="S23" s="1"/>
      <c r="U23" s="31"/>
    </row>
    <row r="24" spans="2:21" ht="13.5" thickBot="1" x14ac:dyDescent="0.35">
      <c r="B24" s="26"/>
      <c r="C24" s="26"/>
      <c r="D24" s="35">
        <v>2008</v>
      </c>
      <c r="E24" s="35">
        <v>2007</v>
      </c>
      <c r="F24" s="26"/>
      <c r="G24" s="26"/>
      <c r="H24" s="26"/>
      <c r="I24" s="35">
        <v>2008</v>
      </c>
      <c r="J24" s="35">
        <v>2007</v>
      </c>
      <c r="M24" s="1"/>
      <c r="N24" s="1"/>
      <c r="O24" s="19"/>
      <c r="P24" s="19"/>
      <c r="Q24" s="1"/>
      <c r="R24" s="1"/>
      <c r="S24" s="1"/>
      <c r="T24" s="19"/>
      <c r="U24" s="19"/>
    </row>
    <row r="26" spans="2:21" ht="13" x14ac:dyDescent="0.3">
      <c r="B26" s="1" t="s">
        <v>149</v>
      </c>
      <c r="G26" s="1" t="s">
        <v>150</v>
      </c>
      <c r="I26" s="8"/>
      <c r="J26" s="8"/>
      <c r="M26" s="1"/>
      <c r="R26" s="1"/>
      <c r="T26" s="8"/>
      <c r="U26" s="8"/>
    </row>
    <row r="27" spans="2:21" x14ac:dyDescent="0.25">
      <c r="D27" s="8"/>
      <c r="E27" s="8"/>
      <c r="G27" s="30" t="s">
        <v>156</v>
      </c>
      <c r="I27" s="8">
        <v>18924.189999999999</v>
      </c>
      <c r="J27" s="8">
        <v>15655.66</v>
      </c>
      <c r="O27" s="8"/>
      <c r="P27" s="8"/>
      <c r="R27" s="30"/>
      <c r="T27" s="8"/>
      <c r="U27" s="8"/>
    </row>
    <row r="28" spans="2:21" x14ac:dyDescent="0.25">
      <c r="B28" t="s">
        <v>155</v>
      </c>
      <c r="D28" s="8">
        <v>12702.44</v>
      </c>
      <c r="E28" s="8">
        <v>18924.189999999999</v>
      </c>
      <c r="F28" s="8"/>
      <c r="G28" s="30" t="s">
        <v>169</v>
      </c>
      <c r="I28" s="8"/>
      <c r="J28" s="8"/>
      <c r="O28" s="8"/>
      <c r="P28" s="8"/>
      <c r="Q28" s="8"/>
      <c r="R28" s="30"/>
      <c r="T28" s="8"/>
      <c r="U28" s="8"/>
    </row>
    <row r="29" spans="2:21" x14ac:dyDescent="0.25">
      <c r="D29" s="8"/>
      <c r="E29" s="8"/>
      <c r="F29" s="8"/>
      <c r="G29" s="30" t="s">
        <v>170</v>
      </c>
      <c r="I29" s="25">
        <f>+H57</f>
        <v>-6221.7499999999964</v>
      </c>
      <c r="J29" s="25">
        <v>3268.53</v>
      </c>
      <c r="O29" s="8"/>
      <c r="P29" s="8"/>
      <c r="Q29" s="8"/>
      <c r="R29" s="30"/>
      <c r="T29" s="8"/>
      <c r="U29" s="8"/>
    </row>
    <row r="30" spans="2:21" x14ac:dyDescent="0.25">
      <c r="D30" s="8"/>
      <c r="E30" s="8"/>
      <c r="F30" s="8"/>
      <c r="I30" s="8">
        <f>SUM(I27:I29)</f>
        <v>12702.440000000002</v>
      </c>
      <c r="J30" s="8">
        <f>SUM(J27:J29)</f>
        <v>18924.189999999999</v>
      </c>
      <c r="O30" s="8"/>
      <c r="P30" s="8"/>
      <c r="Q30" s="8"/>
      <c r="T30" s="8"/>
      <c r="U30" s="8"/>
    </row>
    <row r="31" spans="2:21" x14ac:dyDescent="0.25">
      <c r="D31" s="8"/>
      <c r="E31" s="8"/>
      <c r="F31" s="8"/>
      <c r="I31" s="8"/>
      <c r="J31" s="8"/>
      <c r="O31" s="8"/>
      <c r="P31" s="8"/>
      <c r="Q31" s="8"/>
      <c r="T31" s="8"/>
      <c r="U31" s="8"/>
    </row>
    <row r="32" spans="2:21" x14ac:dyDescent="0.25">
      <c r="B32" t="s">
        <v>161</v>
      </c>
      <c r="D32" s="8">
        <v>0</v>
      </c>
      <c r="E32" s="8">
        <v>0</v>
      </c>
      <c r="F32" s="8"/>
      <c r="G32" t="s">
        <v>162</v>
      </c>
      <c r="I32" s="8">
        <v>0</v>
      </c>
      <c r="J32" s="8">
        <v>0</v>
      </c>
      <c r="O32" s="8"/>
      <c r="P32" s="8"/>
      <c r="Q32" s="8"/>
      <c r="T32" s="8"/>
      <c r="U32" s="8"/>
    </row>
    <row r="33" spans="2:21" x14ac:dyDescent="0.25">
      <c r="D33" s="8"/>
      <c r="E33" s="8"/>
      <c r="F33" s="8"/>
      <c r="I33" s="8"/>
      <c r="O33" s="8"/>
      <c r="P33" s="8"/>
      <c r="Q33" s="8"/>
      <c r="T33" s="8"/>
    </row>
    <row r="34" spans="2:21" ht="13.5" thickBot="1" x14ac:dyDescent="0.35">
      <c r="D34" s="27">
        <f>SUM(D28:D33)</f>
        <v>12702.44</v>
      </c>
      <c r="E34" s="27">
        <f>SUM(E28:E33)</f>
        <v>18924.189999999999</v>
      </c>
      <c r="F34" s="21"/>
      <c r="G34" s="1"/>
      <c r="H34" s="1"/>
      <c r="I34" s="27">
        <f>SUM(I30:I33)</f>
        <v>12702.440000000002</v>
      </c>
      <c r="J34" s="27">
        <f>SUM(J30:J32)</f>
        <v>18924.189999999999</v>
      </c>
      <c r="O34" s="21"/>
      <c r="P34" s="21"/>
      <c r="Q34" s="21"/>
      <c r="R34" s="1"/>
      <c r="S34" s="1"/>
      <c r="T34" s="21"/>
      <c r="U34" s="21"/>
    </row>
    <row r="35" spans="2:21" ht="13" thickTop="1" x14ac:dyDescent="0.25">
      <c r="I35" s="8"/>
      <c r="J35" s="8"/>
      <c r="T35" s="8"/>
      <c r="U35" s="8"/>
    </row>
    <row r="36" spans="2:21" x14ac:dyDescent="0.25">
      <c r="I36" s="8"/>
      <c r="J36" s="8"/>
      <c r="T36" s="8"/>
      <c r="U36" s="8"/>
    </row>
    <row r="37" spans="2:21" x14ac:dyDescent="0.25">
      <c r="I37" s="8"/>
      <c r="J37" s="8"/>
      <c r="T37" s="8"/>
      <c r="U37" s="8"/>
    </row>
    <row r="38" spans="2:21" ht="13" thickBot="1" x14ac:dyDescent="0.3">
      <c r="G38" s="36"/>
      <c r="H38" s="36"/>
      <c r="I38" s="36"/>
      <c r="J38" s="36"/>
    </row>
    <row r="39" spans="2:21" ht="13.5" thickBot="1" x14ac:dyDescent="0.35">
      <c r="B39" s="1" t="s">
        <v>168</v>
      </c>
      <c r="F39" s="1"/>
      <c r="G39" s="32"/>
      <c r="H39" s="33">
        <v>2008</v>
      </c>
      <c r="I39" s="32"/>
      <c r="J39" s="37">
        <v>2007</v>
      </c>
      <c r="M39" s="1"/>
      <c r="Q39" s="1"/>
      <c r="R39" s="1"/>
      <c r="S39" s="60"/>
      <c r="T39" s="1"/>
      <c r="U39" s="60"/>
    </row>
    <row r="40" spans="2:21" x14ac:dyDescent="0.25">
      <c r="U40" s="59"/>
    </row>
    <row r="41" spans="2:21" x14ac:dyDescent="0.25">
      <c r="B41" t="s">
        <v>151</v>
      </c>
      <c r="F41">
        <v>66</v>
      </c>
      <c r="G41" s="8"/>
      <c r="H41" s="8">
        <f>14037.19+9351</f>
        <v>23388.190000000002</v>
      </c>
      <c r="I41" s="8"/>
      <c r="J41" s="8">
        <v>32870.03</v>
      </c>
      <c r="R41" s="8"/>
      <c r="S41" s="8"/>
      <c r="T41" s="8"/>
      <c r="U41" s="8"/>
    </row>
    <row r="42" spans="2:21" x14ac:dyDescent="0.25">
      <c r="G42" s="8"/>
      <c r="H42" s="25"/>
      <c r="I42" s="8"/>
      <c r="J42" s="25"/>
      <c r="R42" s="8"/>
      <c r="S42" s="8"/>
      <c r="T42" s="8"/>
      <c r="U42" s="8"/>
    </row>
    <row r="43" spans="2:21" x14ac:dyDescent="0.25">
      <c r="G43" s="8"/>
      <c r="H43" s="8"/>
      <c r="I43" s="8"/>
      <c r="J43" s="8"/>
      <c r="R43" s="8"/>
      <c r="S43" s="8"/>
      <c r="T43" s="8"/>
      <c r="U43" s="8"/>
    </row>
    <row r="44" spans="2:21" x14ac:dyDescent="0.25">
      <c r="G44" s="8"/>
      <c r="H44" s="8">
        <f>SUM(H41:H43)</f>
        <v>23388.190000000002</v>
      </c>
      <c r="I44" s="8"/>
      <c r="J44" s="8">
        <f>SUM(J41:J43)</f>
        <v>32870.03</v>
      </c>
      <c r="R44" s="8"/>
      <c r="S44" s="8"/>
      <c r="T44" s="8"/>
      <c r="U44" s="8"/>
    </row>
    <row r="45" spans="2:21" ht="13" x14ac:dyDescent="0.3">
      <c r="B45" s="1" t="s">
        <v>152</v>
      </c>
      <c r="G45" s="8"/>
      <c r="H45" s="8"/>
      <c r="I45" s="8"/>
      <c r="J45" s="8"/>
      <c r="M45" s="1"/>
      <c r="R45" s="8"/>
      <c r="S45" s="8"/>
      <c r="T45" s="8"/>
      <c r="U45" s="8"/>
    </row>
    <row r="46" spans="2:21" x14ac:dyDescent="0.25">
      <c r="G46" s="8"/>
      <c r="H46" s="8"/>
      <c r="I46" s="8"/>
      <c r="J46" s="8"/>
      <c r="R46" s="8"/>
      <c r="S46" s="8"/>
      <c r="T46" s="8"/>
      <c r="U46" s="8"/>
    </row>
    <row r="47" spans="2:21" x14ac:dyDescent="0.25">
      <c r="B47" t="s">
        <v>153</v>
      </c>
      <c r="G47" s="8">
        <f>67.46+15</f>
        <v>82.46</v>
      </c>
      <c r="H47" s="8"/>
      <c r="I47" s="8">
        <v>2079.06</v>
      </c>
      <c r="J47" s="8"/>
      <c r="R47" s="8"/>
      <c r="S47" s="8"/>
      <c r="T47" s="8"/>
      <c r="U47" s="8"/>
    </row>
    <row r="48" spans="2:21" x14ac:dyDescent="0.25">
      <c r="B48" t="s">
        <v>177</v>
      </c>
      <c r="G48" s="8">
        <v>-30.91</v>
      </c>
      <c r="H48" s="8"/>
      <c r="I48" s="8">
        <v>-35.770000000000003</v>
      </c>
      <c r="J48" s="8"/>
      <c r="R48" s="8"/>
      <c r="S48" s="8"/>
      <c r="T48" s="8"/>
      <c r="U48" s="8"/>
    </row>
    <row r="49" spans="2:21" x14ac:dyDescent="0.25">
      <c r="B49" t="s">
        <v>18</v>
      </c>
      <c r="G49" s="8">
        <v>186</v>
      </c>
      <c r="H49" s="8"/>
      <c r="I49" s="8">
        <v>122.64</v>
      </c>
      <c r="J49" s="8"/>
      <c r="R49" s="8"/>
      <c r="S49" s="8"/>
      <c r="T49" s="8"/>
      <c r="U49" s="8"/>
    </row>
    <row r="50" spans="2:21" x14ac:dyDescent="0.25">
      <c r="B50" t="s">
        <v>165</v>
      </c>
      <c r="G50" s="8">
        <f>3000+1057.65</f>
        <v>4057.65</v>
      </c>
      <c r="H50" s="8"/>
      <c r="I50" s="8">
        <v>346.83</v>
      </c>
      <c r="J50" s="8"/>
      <c r="R50" s="8"/>
      <c r="S50" s="8"/>
      <c r="T50" s="8"/>
      <c r="U50" s="8"/>
    </row>
    <row r="51" spans="2:21" x14ac:dyDescent="0.25">
      <c r="B51" t="s">
        <v>198</v>
      </c>
      <c r="G51" s="8">
        <v>0</v>
      </c>
      <c r="H51" s="8"/>
      <c r="I51" s="8">
        <v>0</v>
      </c>
      <c r="J51" s="8"/>
      <c r="R51" s="8"/>
      <c r="S51" s="8"/>
      <c r="T51" s="8"/>
      <c r="U51" s="8"/>
    </row>
    <row r="52" spans="2:21" x14ac:dyDescent="0.25">
      <c r="B52" t="s">
        <v>166</v>
      </c>
      <c r="G52" s="8">
        <f>2356.07+0.5*7579.79</f>
        <v>6145.9650000000001</v>
      </c>
      <c r="H52" s="8"/>
      <c r="I52" s="8">
        <f>19696.9+0.5*1334.8</f>
        <v>20364.300000000003</v>
      </c>
      <c r="J52" s="8"/>
      <c r="R52" s="8"/>
      <c r="S52" s="8"/>
      <c r="T52" s="8"/>
      <c r="U52" s="8"/>
    </row>
    <row r="53" spans="2:21" x14ac:dyDescent="0.25">
      <c r="B53" t="s">
        <v>167</v>
      </c>
      <c r="G53" s="25">
        <f>15378.88+0.5*7579.79</f>
        <v>19168.774999999998</v>
      </c>
      <c r="H53" s="8"/>
      <c r="I53" s="25">
        <f>6057.04+0.5*1334.8</f>
        <v>6724.44</v>
      </c>
      <c r="J53" s="8"/>
      <c r="R53" s="8"/>
      <c r="S53" s="8"/>
      <c r="T53" s="8"/>
      <c r="U53" s="8"/>
    </row>
    <row r="54" spans="2:21" x14ac:dyDescent="0.25">
      <c r="G54" s="8"/>
      <c r="H54" s="8">
        <f>-SUM(G47:G53)</f>
        <v>-29609.94</v>
      </c>
      <c r="I54" s="8"/>
      <c r="J54" s="8">
        <f>-SUM(I47:I53)</f>
        <v>-29601.5</v>
      </c>
      <c r="R54" s="8"/>
      <c r="S54" s="8"/>
      <c r="T54" s="8"/>
      <c r="U54" s="8"/>
    </row>
    <row r="55" spans="2:21" x14ac:dyDescent="0.25">
      <c r="G55" s="8"/>
      <c r="H55" s="8"/>
      <c r="I55" s="8"/>
      <c r="J55" s="8"/>
      <c r="R55" s="8"/>
      <c r="S55" s="8"/>
      <c r="T55" s="8"/>
      <c r="U55" s="8"/>
    </row>
    <row r="57" spans="2:21" ht="13.5" thickBot="1" x14ac:dyDescent="0.35">
      <c r="C57" s="1" t="s">
        <v>171</v>
      </c>
      <c r="H57" s="28">
        <f>SUM(H44:H56)</f>
        <v>-6221.7499999999964</v>
      </c>
      <c r="J57" s="28">
        <f>SUM(J44:J56)</f>
        <v>3268.5299999999988</v>
      </c>
      <c r="N57" s="1"/>
      <c r="S57" s="51"/>
      <c r="U57" s="51"/>
    </row>
    <row r="58" spans="2:21" ht="13.5" thickTop="1" thickBot="1" x14ac:dyDescent="0.3">
      <c r="G58" s="36"/>
      <c r="H58" s="36"/>
      <c r="I58" s="36"/>
      <c r="J58" s="36"/>
    </row>
    <row r="59" spans="2:21" ht="13.5" thickBot="1" x14ac:dyDescent="0.35">
      <c r="G59" s="38"/>
      <c r="H59" s="39">
        <v>2008</v>
      </c>
      <c r="I59" s="38"/>
      <c r="J59" s="37">
        <v>2007</v>
      </c>
      <c r="R59" s="1"/>
      <c r="S59" s="60"/>
      <c r="T59" s="1"/>
      <c r="U59" s="60"/>
    </row>
    <row r="60" spans="2:21" x14ac:dyDescent="0.25">
      <c r="G60" s="29"/>
      <c r="R60" s="29"/>
    </row>
  </sheetData>
  <phoneticPr fontId="8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07"/>
  <sheetViews>
    <sheetView workbookViewId="0">
      <pane xSplit="10" ySplit="2" topLeftCell="L372" activePane="bottomRight" state="frozen"/>
      <selection pane="topRight" activeCell="K1" sqref="K1"/>
      <selection pane="bottomLeft" activeCell="A3" sqref="A3"/>
      <selection pane="bottomRight" activeCell="L406" sqref="L406"/>
    </sheetView>
  </sheetViews>
  <sheetFormatPr defaultRowHeight="12.5" x14ac:dyDescent="0.25"/>
  <cols>
    <col min="1" max="1" width="10.26953125" customWidth="1"/>
    <col min="2" max="2" width="5.1796875" customWidth="1"/>
    <col min="3" max="3" width="5.26953125" customWidth="1"/>
    <col min="4" max="4" width="10.26953125" style="8" bestFit="1" customWidth="1"/>
    <col min="5" max="6" width="10.7265625" style="8" customWidth="1"/>
    <col min="12" max="13" width="10.26953125" bestFit="1" customWidth="1"/>
    <col min="14" max="14" width="10.1796875" customWidth="1"/>
  </cols>
  <sheetData>
    <row r="1" spans="1:15" ht="13" x14ac:dyDescent="0.3">
      <c r="A1" t="s">
        <v>58</v>
      </c>
      <c r="B1" t="s">
        <v>59</v>
      </c>
      <c r="C1" t="s">
        <v>60</v>
      </c>
      <c r="D1" s="8" t="s">
        <v>61</v>
      </c>
      <c r="G1" t="s">
        <v>62</v>
      </c>
      <c r="L1" s="19" t="s">
        <v>138</v>
      </c>
      <c r="M1" s="19" t="s">
        <v>139</v>
      </c>
    </row>
    <row r="2" spans="1:15" x14ac:dyDescent="0.25">
      <c r="L2" s="18"/>
      <c r="M2" s="18"/>
    </row>
    <row r="3" spans="1:15" x14ac:dyDescent="0.25">
      <c r="A3" s="2">
        <v>38672</v>
      </c>
      <c r="B3">
        <v>1</v>
      </c>
      <c r="C3">
        <v>1</v>
      </c>
      <c r="D3" s="9">
        <v>2277.2199999999998</v>
      </c>
      <c r="E3" s="9">
        <f>+D3</f>
        <v>2277.2199999999998</v>
      </c>
      <c r="F3" s="9" t="s">
        <v>128</v>
      </c>
      <c r="G3" t="s">
        <v>24</v>
      </c>
      <c r="M3" s="17">
        <f>+D3</f>
        <v>2277.2199999999998</v>
      </c>
    </row>
    <row r="4" spans="1:15" x14ac:dyDescent="0.25">
      <c r="A4" s="4">
        <v>38680</v>
      </c>
      <c r="B4" s="5">
        <v>1</v>
      </c>
      <c r="C4" s="5">
        <v>1</v>
      </c>
      <c r="D4" s="10">
        <v>-52.36</v>
      </c>
      <c r="E4" s="11">
        <f>+E3+D4</f>
        <v>2224.8599999999997</v>
      </c>
      <c r="F4" s="11" t="s">
        <v>129</v>
      </c>
      <c r="G4" s="5" t="s">
        <v>48</v>
      </c>
      <c r="H4" s="5"/>
    </row>
    <row r="5" spans="1:15" x14ac:dyDescent="0.25">
      <c r="A5" s="4">
        <v>38684</v>
      </c>
      <c r="B5" s="5">
        <v>1</v>
      </c>
      <c r="C5" s="5">
        <v>1</v>
      </c>
      <c r="D5" s="10">
        <v>-24.18</v>
      </c>
      <c r="E5" s="11">
        <f t="shared" ref="E5:E12" si="0">+E4+D5</f>
        <v>2200.6799999999998</v>
      </c>
      <c r="F5" s="11" t="s">
        <v>129</v>
      </c>
      <c r="G5" s="5" t="s">
        <v>49</v>
      </c>
      <c r="H5" s="5"/>
      <c r="L5" s="17">
        <f>SUM(D4:D5)</f>
        <v>-76.539999999999992</v>
      </c>
    </row>
    <row r="6" spans="1:15" x14ac:dyDescent="0.25">
      <c r="A6" s="2">
        <v>38685</v>
      </c>
      <c r="B6">
        <v>1</v>
      </c>
      <c r="C6">
        <v>1</v>
      </c>
      <c r="D6" s="9">
        <v>55</v>
      </c>
      <c r="E6" s="11">
        <f t="shared" si="0"/>
        <v>2255.6799999999998</v>
      </c>
      <c r="F6" s="11" t="s">
        <v>130</v>
      </c>
      <c r="G6" t="s">
        <v>65</v>
      </c>
    </row>
    <row r="7" spans="1:15" x14ac:dyDescent="0.25">
      <c r="A7" s="2">
        <v>38698</v>
      </c>
      <c r="B7">
        <v>2</v>
      </c>
      <c r="C7">
        <v>2</v>
      </c>
      <c r="D7" s="9">
        <f>100+20+10+10</f>
        <v>140</v>
      </c>
      <c r="E7" s="11">
        <f t="shared" si="0"/>
        <v>2395.6799999999998</v>
      </c>
      <c r="F7" s="11" t="s">
        <v>130</v>
      </c>
      <c r="G7" t="s">
        <v>66</v>
      </c>
      <c r="J7" t="s">
        <v>26</v>
      </c>
    </row>
    <row r="8" spans="1:15" x14ac:dyDescent="0.25">
      <c r="A8" s="2">
        <v>38698</v>
      </c>
      <c r="B8">
        <v>2</v>
      </c>
      <c r="C8">
        <v>2</v>
      </c>
      <c r="D8" s="9">
        <v>40</v>
      </c>
      <c r="E8" s="11">
        <f t="shared" si="0"/>
        <v>2435.6799999999998</v>
      </c>
      <c r="F8" s="11" t="s">
        <v>130</v>
      </c>
      <c r="G8" t="s">
        <v>67</v>
      </c>
      <c r="J8" t="s">
        <v>6</v>
      </c>
    </row>
    <row r="9" spans="1:15" x14ac:dyDescent="0.25">
      <c r="A9" s="2">
        <v>38706</v>
      </c>
      <c r="B9">
        <v>1</v>
      </c>
      <c r="C9">
        <v>2</v>
      </c>
      <c r="D9" s="9">
        <v>50</v>
      </c>
      <c r="E9" s="11">
        <f t="shared" si="0"/>
        <v>2485.6799999999998</v>
      </c>
      <c r="F9" s="11" t="s">
        <v>130</v>
      </c>
      <c r="G9" t="s">
        <v>68</v>
      </c>
    </row>
    <row r="10" spans="1:15" x14ac:dyDescent="0.25">
      <c r="A10" s="2">
        <v>38708</v>
      </c>
      <c r="B10">
        <v>1</v>
      </c>
      <c r="C10">
        <v>2</v>
      </c>
      <c r="D10" s="9">
        <v>200</v>
      </c>
      <c r="E10" s="11">
        <f t="shared" si="0"/>
        <v>2685.68</v>
      </c>
      <c r="F10" s="11" t="s">
        <v>130</v>
      </c>
      <c r="G10" t="s">
        <v>69</v>
      </c>
    </row>
    <row r="11" spans="1:15" x14ac:dyDescent="0.25">
      <c r="A11" s="2">
        <v>38713</v>
      </c>
      <c r="B11">
        <v>1</v>
      </c>
      <c r="C11">
        <v>2</v>
      </c>
      <c r="D11" s="9">
        <v>293.33999999999997</v>
      </c>
      <c r="E11" s="11">
        <f t="shared" si="0"/>
        <v>2979.02</v>
      </c>
      <c r="F11" s="11" t="s">
        <v>130</v>
      </c>
      <c r="G11" t="s">
        <v>27</v>
      </c>
    </row>
    <row r="12" spans="1:15" x14ac:dyDescent="0.25">
      <c r="A12" s="2">
        <v>38714</v>
      </c>
      <c r="B12">
        <v>1</v>
      </c>
      <c r="C12">
        <v>2</v>
      </c>
      <c r="D12" s="9">
        <v>10</v>
      </c>
      <c r="E12" s="11">
        <f t="shared" si="0"/>
        <v>2989.02</v>
      </c>
      <c r="F12" s="11" t="s">
        <v>130</v>
      </c>
      <c r="G12" t="s">
        <v>70</v>
      </c>
      <c r="M12" s="17">
        <f>SUM(D6:D12)</f>
        <v>788.33999999999992</v>
      </c>
      <c r="N12">
        <f>COUNT(D6:D12)</f>
        <v>7</v>
      </c>
      <c r="O12" t="s">
        <v>140</v>
      </c>
    </row>
    <row r="13" spans="1:15" ht="5.25" customHeight="1" x14ac:dyDescent="0.25">
      <c r="A13" s="2"/>
      <c r="D13" s="9"/>
      <c r="E13" s="10"/>
      <c r="F13" s="10"/>
    </row>
    <row r="14" spans="1:15" ht="13" thickBot="1" x14ac:dyDescent="0.3">
      <c r="A14" s="2"/>
      <c r="D14" s="12">
        <f>SUM(D3:D13)</f>
        <v>2989.02</v>
      </c>
      <c r="E14" s="10"/>
      <c r="F14" s="10"/>
      <c r="L14" s="12">
        <f>SUM(L3:L13)</f>
        <v>-76.539999999999992</v>
      </c>
      <c r="M14" s="12">
        <f>SUM(M3:M13)</f>
        <v>3065.5599999999995</v>
      </c>
      <c r="N14" s="17">
        <f>SUM(L14:M14)</f>
        <v>2989.0199999999995</v>
      </c>
    </row>
    <row r="15" spans="1:15" ht="13" thickTop="1" x14ac:dyDescent="0.25">
      <c r="D15"/>
      <c r="E15"/>
      <c r="F15"/>
    </row>
    <row r="16" spans="1:15" x14ac:dyDescent="0.25">
      <c r="A16" s="2"/>
      <c r="D16" s="9">
        <v>2989.02</v>
      </c>
      <c r="E16" s="11">
        <f>+D16</f>
        <v>2989.02</v>
      </c>
      <c r="F16" s="11"/>
      <c r="M16" s="17">
        <f>+D16</f>
        <v>2989.02</v>
      </c>
    </row>
    <row r="17" spans="1:13" x14ac:dyDescent="0.25">
      <c r="A17" s="4">
        <v>38722</v>
      </c>
      <c r="B17" s="5">
        <v>4</v>
      </c>
      <c r="C17" s="5">
        <v>1</v>
      </c>
      <c r="D17" s="10">
        <v>-2.5</v>
      </c>
      <c r="E17" s="13">
        <f t="shared" ref="E17:E33" si="1">+E16+D17</f>
        <v>2986.52</v>
      </c>
      <c r="F17" s="13" t="s">
        <v>129</v>
      </c>
      <c r="G17" s="5" t="s">
        <v>17</v>
      </c>
      <c r="H17" s="5"/>
    </row>
    <row r="18" spans="1:13" x14ac:dyDescent="0.25">
      <c r="A18" s="4">
        <v>38735</v>
      </c>
      <c r="B18" s="5">
        <v>3</v>
      </c>
      <c r="C18" s="5">
        <v>1</v>
      </c>
      <c r="D18" s="10">
        <v>-21.63</v>
      </c>
      <c r="E18" s="13">
        <f t="shared" si="1"/>
        <v>2964.89</v>
      </c>
      <c r="F18" s="13" t="s">
        <v>129</v>
      </c>
      <c r="G18" s="5" t="s">
        <v>50</v>
      </c>
      <c r="H18" s="5"/>
    </row>
    <row r="19" spans="1:13" x14ac:dyDescent="0.25">
      <c r="A19" s="4">
        <v>38740</v>
      </c>
      <c r="B19" s="5">
        <v>3</v>
      </c>
      <c r="C19" s="5">
        <v>1</v>
      </c>
      <c r="D19" s="10">
        <v>-650</v>
      </c>
      <c r="E19" s="13">
        <f t="shared" si="1"/>
        <v>2314.89</v>
      </c>
      <c r="F19" s="13" t="s">
        <v>129</v>
      </c>
      <c r="G19" s="5" t="s">
        <v>51</v>
      </c>
      <c r="H19" s="5"/>
    </row>
    <row r="20" spans="1:13" x14ac:dyDescent="0.25">
      <c r="A20" s="4">
        <v>38813</v>
      </c>
      <c r="B20" s="5">
        <v>2</v>
      </c>
      <c r="C20" s="5">
        <v>4</v>
      </c>
      <c r="D20" s="10">
        <v>-2.5</v>
      </c>
      <c r="E20" s="13">
        <f t="shared" si="1"/>
        <v>2312.39</v>
      </c>
      <c r="F20" s="13" t="s">
        <v>129</v>
      </c>
      <c r="G20" s="5" t="s">
        <v>19</v>
      </c>
      <c r="H20" s="5"/>
    </row>
    <row r="21" spans="1:13" x14ac:dyDescent="0.25">
      <c r="A21" s="4">
        <v>38904</v>
      </c>
      <c r="B21" s="5">
        <v>2</v>
      </c>
      <c r="C21" s="5">
        <v>7</v>
      </c>
      <c r="D21" s="10">
        <v>-3.25</v>
      </c>
      <c r="E21" s="13">
        <f t="shared" si="1"/>
        <v>2309.14</v>
      </c>
      <c r="F21" s="13" t="s">
        <v>129</v>
      </c>
      <c r="G21" s="5" t="s">
        <v>19</v>
      </c>
      <c r="H21" s="5"/>
    </row>
    <row r="22" spans="1:13" x14ac:dyDescent="0.25">
      <c r="A22" s="4">
        <v>38995</v>
      </c>
      <c r="B22" s="5">
        <v>2</v>
      </c>
      <c r="C22" s="5">
        <v>10</v>
      </c>
      <c r="D22" s="10">
        <v>-3.25</v>
      </c>
      <c r="E22" s="13">
        <f t="shared" si="1"/>
        <v>2305.89</v>
      </c>
      <c r="F22" s="13" t="s">
        <v>129</v>
      </c>
      <c r="G22" s="6" t="s">
        <v>19</v>
      </c>
      <c r="H22" s="5"/>
    </row>
    <row r="23" spans="1:13" x14ac:dyDescent="0.25">
      <c r="A23" s="4">
        <v>39041</v>
      </c>
      <c r="B23" s="5">
        <v>2</v>
      </c>
      <c r="C23" s="5">
        <v>11</v>
      </c>
      <c r="D23" s="10">
        <v>-85.12</v>
      </c>
      <c r="E23" s="13">
        <f t="shared" si="1"/>
        <v>2220.77</v>
      </c>
      <c r="F23" s="13" t="s">
        <v>129</v>
      </c>
      <c r="G23" s="6" t="s">
        <v>21</v>
      </c>
      <c r="H23" s="5"/>
    </row>
    <row r="24" spans="1:13" x14ac:dyDescent="0.25">
      <c r="A24" s="4">
        <v>39045</v>
      </c>
      <c r="B24" s="5">
        <v>1</v>
      </c>
      <c r="C24" s="5">
        <v>11</v>
      </c>
      <c r="D24" s="10">
        <v>-40.46</v>
      </c>
      <c r="E24" s="13">
        <f t="shared" si="1"/>
        <v>2180.31</v>
      </c>
      <c r="F24" s="13" t="s">
        <v>129</v>
      </c>
      <c r="G24" s="6" t="s">
        <v>55</v>
      </c>
      <c r="H24" s="5"/>
    </row>
    <row r="25" spans="1:13" x14ac:dyDescent="0.25">
      <c r="A25" s="4">
        <v>39063</v>
      </c>
      <c r="B25" s="5">
        <v>4</v>
      </c>
      <c r="C25" s="5">
        <v>12</v>
      </c>
      <c r="D25" s="10">
        <v>-21.9</v>
      </c>
      <c r="E25" s="13">
        <f t="shared" si="1"/>
        <v>2158.41</v>
      </c>
      <c r="F25" s="13" t="s">
        <v>129</v>
      </c>
      <c r="G25" s="6" t="s">
        <v>22</v>
      </c>
      <c r="H25" s="5"/>
      <c r="L25" s="17">
        <f>SUM(D17:D25)</f>
        <v>-830.61</v>
      </c>
    </row>
    <row r="26" spans="1:13" x14ac:dyDescent="0.25">
      <c r="A26" s="4">
        <v>38768</v>
      </c>
      <c r="B26" s="5">
        <v>1</v>
      </c>
      <c r="C26" s="5">
        <v>2</v>
      </c>
      <c r="D26" s="10">
        <v>-28.06</v>
      </c>
      <c r="E26" s="13">
        <f t="shared" si="1"/>
        <v>2130.35</v>
      </c>
      <c r="F26" s="13" t="s">
        <v>133</v>
      </c>
      <c r="G26" s="5" t="s">
        <v>52</v>
      </c>
      <c r="H26" s="5"/>
    </row>
    <row r="27" spans="1:13" x14ac:dyDescent="0.25">
      <c r="A27" s="4">
        <v>38999</v>
      </c>
      <c r="B27" s="5">
        <v>1</v>
      </c>
      <c r="C27" s="5">
        <v>10</v>
      </c>
      <c r="D27" s="10">
        <v>-64.5</v>
      </c>
      <c r="E27" s="13">
        <f t="shared" si="1"/>
        <v>2065.85</v>
      </c>
      <c r="F27" s="13" t="s">
        <v>133</v>
      </c>
      <c r="G27" s="6" t="s">
        <v>20</v>
      </c>
      <c r="H27" s="5"/>
    </row>
    <row r="28" spans="1:13" x14ac:dyDescent="0.25">
      <c r="A28" s="4">
        <v>39014</v>
      </c>
      <c r="B28" s="5">
        <v>1</v>
      </c>
      <c r="C28" s="5">
        <v>10</v>
      </c>
      <c r="D28" s="10">
        <v>-600</v>
      </c>
      <c r="E28" s="13">
        <f t="shared" si="1"/>
        <v>1465.85</v>
      </c>
      <c r="F28" s="13" t="s">
        <v>133</v>
      </c>
      <c r="G28" s="6" t="s">
        <v>54</v>
      </c>
      <c r="H28" s="5"/>
      <c r="L28" s="17">
        <f>SUM(D26:D28)</f>
        <v>-692.56</v>
      </c>
    </row>
    <row r="29" spans="1:13" x14ac:dyDescent="0.25">
      <c r="A29" s="2">
        <v>38730</v>
      </c>
      <c r="B29">
        <v>3</v>
      </c>
      <c r="C29">
        <v>1</v>
      </c>
      <c r="D29" s="9">
        <v>0.7</v>
      </c>
      <c r="E29" s="13">
        <f t="shared" si="1"/>
        <v>1466.55</v>
      </c>
      <c r="F29" s="13" t="s">
        <v>131</v>
      </c>
      <c r="G29" t="s">
        <v>15</v>
      </c>
    </row>
    <row r="30" spans="1:13" x14ac:dyDescent="0.25">
      <c r="A30" s="2">
        <v>38828</v>
      </c>
      <c r="B30">
        <v>1</v>
      </c>
      <c r="C30">
        <v>4</v>
      </c>
      <c r="D30" s="9">
        <v>3.02</v>
      </c>
      <c r="E30" s="13">
        <f t="shared" si="1"/>
        <v>1469.57</v>
      </c>
      <c r="F30" s="13" t="s">
        <v>131</v>
      </c>
      <c r="G30" t="s">
        <v>15</v>
      </c>
      <c r="M30" s="17"/>
    </row>
    <row r="31" spans="1:13" x14ac:dyDescent="0.25">
      <c r="A31" s="2">
        <v>38912</v>
      </c>
      <c r="B31">
        <v>2</v>
      </c>
      <c r="C31">
        <v>7</v>
      </c>
      <c r="D31" s="9">
        <v>3.71</v>
      </c>
      <c r="E31" s="13">
        <f t="shared" si="1"/>
        <v>1473.28</v>
      </c>
      <c r="F31" s="13" t="s">
        <v>131</v>
      </c>
      <c r="G31" t="s">
        <v>15</v>
      </c>
    </row>
    <row r="32" spans="1:13" x14ac:dyDescent="0.25">
      <c r="A32" s="2">
        <v>39003</v>
      </c>
      <c r="B32">
        <v>1</v>
      </c>
      <c r="C32">
        <v>10</v>
      </c>
      <c r="D32" s="9">
        <v>1.6</v>
      </c>
      <c r="E32" s="13">
        <f t="shared" si="1"/>
        <v>1474.8799999999999</v>
      </c>
      <c r="F32" s="13" t="s">
        <v>131</v>
      </c>
      <c r="G32" t="s">
        <v>34</v>
      </c>
      <c r="M32" s="17">
        <f>SUM(D29:D32)</f>
        <v>9.0299999999999994</v>
      </c>
    </row>
    <row r="33" spans="1:12" x14ac:dyDescent="0.25">
      <c r="A33" s="4">
        <v>38845</v>
      </c>
      <c r="B33" s="5">
        <v>2</v>
      </c>
      <c r="C33" s="5">
        <v>5</v>
      </c>
      <c r="D33" s="10">
        <v>-280</v>
      </c>
      <c r="E33" s="13">
        <f t="shared" si="1"/>
        <v>1194.8799999999999</v>
      </c>
      <c r="F33" s="13" t="s">
        <v>136</v>
      </c>
      <c r="G33" s="5" t="s">
        <v>127</v>
      </c>
      <c r="H33" s="5"/>
      <c r="L33" s="17">
        <f>+D33</f>
        <v>-280</v>
      </c>
    </row>
    <row r="34" spans="1:12" x14ac:dyDescent="0.25">
      <c r="A34" s="2">
        <v>38719</v>
      </c>
      <c r="B34">
        <v>5</v>
      </c>
      <c r="C34">
        <v>1</v>
      </c>
      <c r="D34" s="9">
        <v>25</v>
      </c>
      <c r="E34" s="13">
        <f t="shared" ref="E34:E65" si="2">+E33+D34</f>
        <v>1219.8799999999999</v>
      </c>
      <c r="F34" s="13" t="s">
        <v>130</v>
      </c>
      <c r="G34" t="s">
        <v>112</v>
      </c>
    </row>
    <row r="35" spans="1:12" x14ac:dyDescent="0.25">
      <c r="A35" s="2">
        <v>38720</v>
      </c>
      <c r="B35">
        <v>4</v>
      </c>
      <c r="C35">
        <v>1</v>
      </c>
      <c r="D35" s="9">
        <v>50</v>
      </c>
      <c r="E35" s="13">
        <f t="shared" si="2"/>
        <v>1269.8799999999999</v>
      </c>
      <c r="F35" s="13" t="s">
        <v>130</v>
      </c>
      <c r="G35" t="s">
        <v>73</v>
      </c>
    </row>
    <row r="36" spans="1:12" x14ac:dyDescent="0.25">
      <c r="A36" s="2">
        <v>38720</v>
      </c>
      <c r="B36">
        <v>4</v>
      </c>
      <c r="C36">
        <v>1</v>
      </c>
      <c r="D36" s="9">
        <v>50</v>
      </c>
      <c r="E36" s="13">
        <f t="shared" si="2"/>
        <v>1319.8799999999999</v>
      </c>
      <c r="F36" s="13" t="s">
        <v>130</v>
      </c>
      <c r="G36" t="s">
        <v>74</v>
      </c>
    </row>
    <row r="37" spans="1:12" x14ac:dyDescent="0.25">
      <c r="A37" s="2">
        <v>38720</v>
      </c>
      <c r="B37">
        <v>5</v>
      </c>
      <c r="C37">
        <v>1</v>
      </c>
      <c r="D37" s="9">
        <v>20</v>
      </c>
      <c r="E37" s="13">
        <f t="shared" si="2"/>
        <v>1339.8799999999999</v>
      </c>
      <c r="F37" s="13" t="s">
        <v>130</v>
      </c>
      <c r="G37" t="s">
        <v>72</v>
      </c>
    </row>
    <row r="38" spans="1:12" x14ac:dyDescent="0.25">
      <c r="A38" s="2">
        <v>38723</v>
      </c>
      <c r="B38">
        <v>4</v>
      </c>
      <c r="C38">
        <v>1</v>
      </c>
      <c r="D38" s="9">
        <v>100</v>
      </c>
      <c r="E38" s="13">
        <f t="shared" si="2"/>
        <v>1439.8799999999999</v>
      </c>
      <c r="F38" s="13" t="s">
        <v>130</v>
      </c>
      <c r="G38" t="s">
        <v>75</v>
      </c>
    </row>
    <row r="39" spans="1:12" x14ac:dyDescent="0.25">
      <c r="A39" s="2">
        <v>38723</v>
      </c>
      <c r="B39">
        <v>4</v>
      </c>
      <c r="C39">
        <v>1</v>
      </c>
      <c r="D39" s="9">
        <v>25</v>
      </c>
      <c r="E39" s="13">
        <f t="shared" si="2"/>
        <v>1464.8799999999999</v>
      </c>
      <c r="F39" s="13" t="s">
        <v>130</v>
      </c>
      <c r="G39" t="s">
        <v>76</v>
      </c>
    </row>
    <row r="40" spans="1:12" x14ac:dyDescent="0.25">
      <c r="A40" s="2">
        <v>38727</v>
      </c>
      <c r="B40">
        <v>4</v>
      </c>
      <c r="C40">
        <v>1</v>
      </c>
      <c r="D40" s="9">
        <v>50</v>
      </c>
      <c r="E40" s="13">
        <f t="shared" si="2"/>
        <v>1514.8799999999999</v>
      </c>
      <c r="F40" s="13" t="s">
        <v>130</v>
      </c>
      <c r="G40" t="s">
        <v>113</v>
      </c>
    </row>
    <row r="41" spans="1:12" x14ac:dyDescent="0.25">
      <c r="A41" s="2">
        <v>38729</v>
      </c>
      <c r="B41">
        <v>3</v>
      </c>
      <c r="C41">
        <v>1</v>
      </c>
      <c r="D41" s="9">
        <v>100</v>
      </c>
      <c r="E41" s="13">
        <f t="shared" si="2"/>
        <v>1614.8799999999999</v>
      </c>
      <c r="F41" s="13" t="s">
        <v>130</v>
      </c>
      <c r="G41" t="s">
        <v>78</v>
      </c>
    </row>
    <row r="42" spans="1:12" x14ac:dyDescent="0.25">
      <c r="A42" s="2">
        <v>38737</v>
      </c>
      <c r="B42">
        <v>3</v>
      </c>
      <c r="C42">
        <v>1</v>
      </c>
      <c r="D42" s="9">
        <v>50</v>
      </c>
      <c r="E42" s="13">
        <f t="shared" si="2"/>
        <v>1664.8799999999999</v>
      </c>
      <c r="F42" s="13" t="s">
        <v>130</v>
      </c>
      <c r="G42" t="s">
        <v>79</v>
      </c>
    </row>
    <row r="43" spans="1:12" x14ac:dyDescent="0.25">
      <c r="A43" s="2">
        <v>38737</v>
      </c>
      <c r="B43">
        <v>3</v>
      </c>
      <c r="C43">
        <v>1</v>
      </c>
      <c r="D43" s="9">
        <v>25</v>
      </c>
      <c r="E43" s="13">
        <f t="shared" si="2"/>
        <v>1689.8799999999999</v>
      </c>
      <c r="F43" s="13" t="s">
        <v>130</v>
      </c>
      <c r="G43" t="s">
        <v>80</v>
      </c>
    </row>
    <row r="44" spans="1:12" x14ac:dyDescent="0.25">
      <c r="A44" s="2">
        <v>38742</v>
      </c>
      <c r="B44">
        <v>3</v>
      </c>
      <c r="C44">
        <v>1</v>
      </c>
      <c r="D44" s="9">
        <v>25</v>
      </c>
      <c r="E44" s="13">
        <f t="shared" si="2"/>
        <v>1714.8799999999999</v>
      </c>
      <c r="F44" s="13" t="s">
        <v>130</v>
      </c>
      <c r="G44" t="s">
        <v>81</v>
      </c>
    </row>
    <row r="45" spans="1:12" x14ac:dyDescent="0.25">
      <c r="A45" s="2">
        <v>38744</v>
      </c>
      <c r="B45">
        <v>2</v>
      </c>
      <c r="C45">
        <v>1</v>
      </c>
      <c r="D45" s="9">
        <v>50</v>
      </c>
      <c r="E45" s="13">
        <f t="shared" si="2"/>
        <v>1764.8799999999999</v>
      </c>
      <c r="F45" s="13" t="s">
        <v>130</v>
      </c>
      <c r="G45" t="s">
        <v>82</v>
      </c>
    </row>
    <row r="46" spans="1:12" x14ac:dyDescent="0.25">
      <c r="A46" s="2">
        <v>38744</v>
      </c>
      <c r="B46">
        <v>2</v>
      </c>
      <c r="C46">
        <v>1</v>
      </c>
      <c r="D46" s="9">
        <v>35</v>
      </c>
      <c r="E46" s="13">
        <f t="shared" si="2"/>
        <v>1799.8799999999999</v>
      </c>
      <c r="F46" s="13" t="s">
        <v>130</v>
      </c>
      <c r="G46" t="s">
        <v>114</v>
      </c>
    </row>
    <row r="47" spans="1:12" x14ac:dyDescent="0.25">
      <c r="A47" s="2">
        <v>38747</v>
      </c>
      <c r="B47">
        <v>2</v>
      </c>
      <c r="C47">
        <v>1</v>
      </c>
      <c r="D47" s="9">
        <v>250</v>
      </c>
      <c r="E47" s="13">
        <f t="shared" si="2"/>
        <v>2049.88</v>
      </c>
      <c r="F47" s="13" t="s">
        <v>130</v>
      </c>
      <c r="G47" t="s">
        <v>84</v>
      </c>
    </row>
    <row r="48" spans="1:12" x14ac:dyDescent="0.25">
      <c r="A48" s="2">
        <v>38748</v>
      </c>
      <c r="B48">
        <v>1</v>
      </c>
      <c r="C48">
        <v>1</v>
      </c>
      <c r="D48" s="9">
        <v>25</v>
      </c>
      <c r="E48" s="13">
        <f t="shared" si="2"/>
        <v>2074.88</v>
      </c>
      <c r="F48" s="13" t="s">
        <v>130</v>
      </c>
      <c r="G48" t="s">
        <v>85</v>
      </c>
    </row>
    <row r="49" spans="1:7" x14ac:dyDescent="0.25">
      <c r="A49" s="2">
        <v>38748</v>
      </c>
      <c r="B49">
        <v>1</v>
      </c>
      <c r="C49">
        <v>1</v>
      </c>
      <c r="D49" s="9">
        <v>90</v>
      </c>
      <c r="E49" s="13">
        <f t="shared" si="2"/>
        <v>2164.88</v>
      </c>
      <c r="F49" s="13" t="s">
        <v>130</v>
      </c>
      <c r="G49" t="s">
        <v>86</v>
      </c>
    </row>
    <row r="50" spans="1:7" x14ac:dyDescent="0.25">
      <c r="A50" s="2">
        <v>38751</v>
      </c>
      <c r="B50">
        <v>3</v>
      </c>
      <c r="C50">
        <v>2</v>
      </c>
      <c r="D50" s="9">
        <v>25</v>
      </c>
      <c r="E50" s="13">
        <f t="shared" si="2"/>
        <v>2189.88</v>
      </c>
      <c r="F50" s="13" t="s">
        <v>130</v>
      </c>
      <c r="G50" t="s">
        <v>87</v>
      </c>
    </row>
    <row r="51" spans="1:7" x14ac:dyDescent="0.25">
      <c r="A51" s="2">
        <v>38751</v>
      </c>
      <c r="B51">
        <v>3</v>
      </c>
      <c r="C51">
        <v>2</v>
      </c>
      <c r="D51" s="9">
        <v>50</v>
      </c>
      <c r="E51" s="13">
        <f t="shared" si="2"/>
        <v>2239.88</v>
      </c>
      <c r="F51" s="13" t="s">
        <v>130</v>
      </c>
      <c r="G51" t="s">
        <v>115</v>
      </c>
    </row>
    <row r="52" spans="1:7" x14ac:dyDescent="0.25">
      <c r="A52" s="2">
        <v>38768</v>
      </c>
      <c r="B52">
        <v>2</v>
      </c>
      <c r="C52">
        <v>2</v>
      </c>
      <c r="D52" s="9">
        <v>50</v>
      </c>
      <c r="E52" s="13">
        <f t="shared" si="2"/>
        <v>2289.88</v>
      </c>
      <c r="F52" s="13" t="s">
        <v>130</v>
      </c>
      <c r="G52" t="s">
        <v>116</v>
      </c>
    </row>
    <row r="53" spans="1:7" x14ac:dyDescent="0.25">
      <c r="A53" s="2">
        <v>38768</v>
      </c>
      <c r="B53">
        <v>2</v>
      </c>
      <c r="C53">
        <v>2</v>
      </c>
      <c r="D53" s="9">
        <v>40</v>
      </c>
      <c r="E53" s="13">
        <f t="shared" si="2"/>
        <v>2329.88</v>
      </c>
      <c r="F53" s="13" t="s">
        <v>130</v>
      </c>
      <c r="G53" t="s">
        <v>117</v>
      </c>
    </row>
    <row r="54" spans="1:7" x14ac:dyDescent="0.25">
      <c r="A54" s="2">
        <v>38768</v>
      </c>
      <c r="B54">
        <v>2</v>
      </c>
      <c r="C54">
        <v>2</v>
      </c>
      <c r="D54" s="9">
        <v>25</v>
      </c>
      <c r="E54" s="13">
        <f t="shared" si="2"/>
        <v>2354.88</v>
      </c>
      <c r="F54" s="13" t="s">
        <v>130</v>
      </c>
      <c r="G54" t="s">
        <v>91</v>
      </c>
    </row>
    <row r="55" spans="1:7" x14ac:dyDescent="0.25">
      <c r="A55" s="2">
        <v>38769</v>
      </c>
      <c r="B55">
        <v>1</v>
      </c>
      <c r="C55">
        <v>2</v>
      </c>
      <c r="D55" s="9">
        <v>100</v>
      </c>
      <c r="E55" s="13">
        <f t="shared" si="2"/>
        <v>2454.88</v>
      </c>
      <c r="F55" s="13" t="s">
        <v>130</v>
      </c>
      <c r="G55" t="s">
        <v>108</v>
      </c>
    </row>
    <row r="56" spans="1:7" x14ac:dyDescent="0.25">
      <c r="A56" s="2">
        <v>38782</v>
      </c>
      <c r="B56">
        <v>2</v>
      </c>
      <c r="C56">
        <v>3</v>
      </c>
      <c r="D56" s="9">
        <v>50</v>
      </c>
      <c r="E56" s="13">
        <f t="shared" si="2"/>
        <v>2504.88</v>
      </c>
      <c r="F56" s="13" t="s">
        <v>130</v>
      </c>
      <c r="G56" t="s">
        <v>118</v>
      </c>
    </row>
    <row r="57" spans="1:7" x14ac:dyDescent="0.25">
      <c r="A57" s="2">
        <v>38783</v>
      </c>
      <c r="B57">
        <v>2</v>
      </c>
      <c r="C57">
        <v>3</v>
      </c>
      <c r="D57" s="9">
        <v>75</v>
      </c>
      <c r="E57" s="13">
        <f t="shared" si="2"/>
        <v>2579.88</v>
      </c>
      <c r="F57" s="13" t="s">
        <v>130</v>
      </c>
      <c r="G57" t="s">
        <v>93</v>
      </c>
    </row>
    <row r="58" spans="1:7" x14ac:dyDescent="0.25">
      <c r="A58" s="2">
        <v>38803</v>
      </c>
      <c r="B58">
        <v>1</v>
      </c>
      <c r="C58">
        <v>3</v>
      </c>
      <c r="D58" s="9">
        <v>30</v>
      </c>
      <c r="E58" s="13">
        <f t="shared" si="2"/>
        <v>2609.88</v>
      </c>
      <c r="F58" s="13" t="s">
        <v>130</v>
      </c>
      <c r="G58" t="s">
        <v>94</v>
      </c>
    </row>
    <row r="59" spans="1:7" x14ac:dyDescent="0.25">
      <c r="A59" s="2">
        <v>38833</v>
      </c>
      <c r="B59">
        <v>1</v>
      </c>
      <c r="C59">
        <v>4</v>
      </c>
      <c r="D59" s="9">
        <v>25</v>
      </c>
      <c r="E59" s="13">
        <f t="shared" si="2"/>
        <v>2634.88</v>
      </c>
      <c r="F59" s="13" t="s">
        <v>130</v>
      </c>
      <c r="G59" t="s">
        <v>119</v>
      </c>
    </row>
    <row r="60" spans="1:7" x14ac:dyDescent="0.25">
      <c r="A60" s="2">
        <v>38839</v>
      </c>
      <c r="B60">
        <v>2</v>
      </c>
      <c r="C60">
        <v>5</v>
      </c>
      <c r="D60" s="9">
        <v>21.5</v>
      </c>
      <c r="E60" s="13">
        <f t="shared" si="2"/>
        <v>2656.38</v>
      </c>
      <c r="F60" s="13" t="s">
        <v>130</v>
      </c>
      <c r="G60" t="s">
        <v>7</v>
      </c>
    </row>
    <row r="61" spans="1:7" x14ac:dyDescent="0.25">
      <c r="A61" s="2">
        <v>38845</v>
      </c>
      <c r="B61">
        <v>2</v>
      </c>
      <c r="C61">
        <v>5</v>
      </c>
      <c r="D61" s="9">
        <v>5</v>
      </c>
      <c r="E61" s="13">
        <f t="shared" si="2"/>
        <v>2661.38</v>
      </c>
      <c r="F61" s="13" t="s">
        <v>130</v>
      </c>
      <c r="G61" t="s">
        <v>28</v>
      </c>
    </row>
    <row r="62" spans="1:7" x14ac:dyDescent="0.25">
      <c r="A62" s="2">
        <v>38848</v>
      </c>
      <c r="B62">
        <v>2</v>
      </c>
      <c r="C62">
        <v>5</v>
      </c>
      <c r="D62" s="9">
        <v>10</v>
      </c>
      <c r="E62" s="13">
        <f t="shared" si="2"/>
        <v>2671.38</v>
      </c>
      <c r="F62" s="13" t="s">
        <v>130</v>
      </c>
      <c r="G62" t="s">
        <v>12</v>
      </c>
    </row>
    <row r="63" spans="1:7" x14ac:dyDescent="0.25">
      <c r="A63" s="2">
        <v>38863</v>
      </c>
      <c r="B63">
        <v>1</v>
      </c>
      <c r="C63">
        <v>5</v>
      </c>
      <c r="D63" s="9">
        <v>50</v>
      </c>
      <c r="E63" s="13">
        <f t="shared" si="2"/>
        <v>2721.38</v>
      </c>
      <c r="F63" s="13" t="s">
        <v>130</v>
      </c>
      <c r="G63" t="s">
        <v>8</v>
      </c>
    </row>
    <row r="64" spans="1:7" x14ac:dyDescent="0.25">
      <c r="A64" s="2">
        <v>38866</v>
      </c>
      <c r="B64">
        <v>1</v>
      </c>
      <c r="C64">
        <v>5</v>
      </c>
      <c r="D64" s="9">
        <v>42.5</v>
      </c>
      <c r="E64" s="13">
        <f t="shared" si="2"/>
        <v>2763.88</v>
      </c>
      <c r="F64" s="13" t="s">
        <v>130</v>
      </c>
      <c r="G64" t="s">
        <v>104</v>
      </c>
    </row>
    <row r="65" spans="1:7" x14ac:dyDescent="0.25">
      <c r="A65" s="2">
        <v>38874</v>
      </c>
      <c r="B65">
        <v>2</v>
      </c>
      <c r="C65">
        <v>6</v>
      </c>
      <c r="D65" s="9">
        <v>36.6</v>
      </c>
      <c r="E65" s="13">
        <f t="shared" si="2"/>
        <v>2800.48</v>
      </c>
      <c r="F65" s="13" t="s">
        <v>130</v>
      </c>
      <c r="G65" t="s">
        <v>9</v>
      </c>
    </row>
    <row r="66" spans="1:7" x14ac:dyDescent="0.25">
      <c r="A66" s="2">
        <v>38887</v>
      </c>
      <c r="B66">
        <v>1</v>
      </c>
      <c r="C66">
        <v>6</v>
      </c>
      <c r="D66" s="9">
        <v>50</v>
      </c>
      <c r="E66" s="13">
        <f t="shared" ref="E66:E97" si="3">+E65+D66</f>
        <v>2850.48</v>
      </c>
      <c r="F66" s="13" t="s">
        <v>130</v>
      </c>
      <c r="G66" t="s">
        <v>120</v>
      </c>
    </row>
    <row r="67" spans="1:7" x14ac:dyDescent="0.25">
      <c r="A67" s="2">
        <v>38896</v>
      </c>
      <c r="B67">
        <v>1</v>
      </c>
      <c r="C67">
        <v>6</v>
      </c>
      <c r="D67" s="9">
        <v>20</v>
      </c>
      <c r="E67" s="13">
        <f t="shared" si="3"/>
        <v>2870.48</v>
      </c>
      <c r="F67" s="13" t="s">
        <v>130</v>
      </c>
      <c r="G67" t="s">
        <v>10</v>
      </c>
    </row>
    <row r="68" spans="1:7" x14ac:dyDescent="0.25">
      <c r="A68" s="2">
        <v>38901</v>
      </c>
      <c r="B68">
        <v>2</v>
      </c>
      <c r="C68">
        <v>7</v>
      </c>
      <c r="D68" s="9">
        <v>10</v>
      </c>
      <c r="E68" s="13">
        <f t="shared" si="3"/>
        <v>2880.48</v>
      </c>
      <c r="F68" s="13" t="s">
        <v>130</v>
      </c>
      <c r="G68" t="s">
        <v>121</v>
      </c>
    </row>
    <row r="69" spans="1:7" x14ac:dyDescent="0.25">
      <c r="A69" s="2">
        <v>38904</v>
      </c>
      <c r="B69">
        <v>2</v>
      </c>
      <c r="C69">
        <v>7</v>
      </c>
      <c r="D69" s="9">
        <v>100</v>
      </c>
      <c r="E69" s="13">
        <f t="shared" si="3"/>
        <v>2980.48</v>
      </c>
      <c r="F69" s="13" t="s">
        <v>130</v>
      </c>
      <c r="G69" t="s">
        <v>99</v>
      </c>
    </row>
    <row r="70" spans="1:7" x14ac:dyDescent="0.25">
      <c r="A70" s="2">
        <v>38909</v>
      </c>
      <c r="B70">
        <v>2</v>
      </c>
      <c r="C70">
        <v>7</v>
      </c>
      <c r="D70" s="9">
        <v>25</v>
      </c>
      <c r="E70" s="13">
        <f t="shared" si="3"/>
        <v>3005.48</v>
      </c>
      <c r="F70" s="13" t="s">
        <v>130</v>
      </c>
      <c r="G70" t="s">
        <v>81</v>
      </c>
    </row>
    <row r="71" spans="1:7" x14ac:dyDescent="0.25">
      <c r="A71" s="2">
        <v>38909</v>
      </c>
      <c r="B71">
        <v>2</v>
      </c>
      <c r="C71">
        <v>7</v>
      </c>
      <c r="D71" s="9">
        <v>145</v>
      </c>
      <c r="E71" s="13">
        <f t="shared" si="3"/>
        <v>3150.48</v>
      </c>
      <c r="F71" s="13" t="s">
        <v>130</v>
      </c>
      <c r="G71" t="s">
        <v>30</v>
      </c>
    </row>
    <row r="72" spans="1:7" x14ac:dyDescent="0.25">
      <c r="A72" s="2">
        <v>38929</v>
      </c>
      <c r="B72">
        <v>1</v>
      </c>
      <c r="C72">
        <v>7</v>
      </c>
      <c r="D72" s="9">
        <v>200</v>
      </c>
      <c r="E72" s="13">
        <f t="shared" si="3"/>
        <v>3350.48</v>
      </c>
      <c r="F72" s="13" t="s">
        <v>130</v>
      </c>
      <c r="G72" t="s">
        <v>29</v>
      </c>
    </row>
    <row r="73" spans="1:7" x14ac:dyDescent="0.25">
      <c r="A73" s="2">
        <v>38943</v>
      </c>
      <c r="B73">
        <v>2</v>
      </c>
      <c r="C73">
        <v>8</v>
      </c>
      <c r="D73" s="9">
        <v>205</v>
      </c>
      <c r="E73" s="13">
        <f t="shared" si="3"/>
        <v>3555.48</v>
      </c>
      <c r="F73" s="13" t="s">
        <v>130</v>
      </c>
      <c r="G73" t="s">
        <v>33</v>
      </c>
    </row>
    <row r="74" spans="1:7" x14ac:dyDescent="0.25">
      <c r="A74" s="2">
        <v>38947</v>
      </c>
      <c r="B74">
        <v>1</v>
      </c>
      <c r="C74">
        <v>8</v>
      </c>
      <c r="D74" s="9">
        <v>115</v>
      </c>
      <c r="E74" s="13">
        <f t="shared" si="3"/>
        <v>3670.48</v>
      </c>
      <c r="F74" s="13" t="s">
        <v>130</v>
      </c>
      <c r="G74" t="s">
        <v>32</v>
      </c>
    </row>
    <row r="75" spans="1:7" x14ac:dyDescent="0.25">
      <c r="A75" s="2">
        <v>38957</v>
      </c>
      <c r="B75">
        <v>1</v>
      </c>
      <c r="C75">
        <v>8</v>
      </c>
      <c r="D75" s="9">
        <v>474</v>
      </c>
      <c r="E75" s="13">
        <f t="shared" si="3"/>
        <v>4144.4799999999996</v>
      </c>
      <c r="F75" s="13" t="s">
        <v>130</v>
      </c>
      <c r="G75" t="s">
        <v>31</v>
      </c>
    </row>
    <row r="76" spans="1:7" x14ac:dyDescent="0.25">
      <c r="A76" s="2">
        <v>38961</v>
      </c>
      <c r="B76">
        <v>1</v>
      </c>
      <c r="C76">
        <v>9</v>
      </c>
      <c r="D76" s="9">
        <v>10</v>
      </c>
      <c r="E76" s="13">
        <f t="shared" si="3"/>
        <v>4154.4799999999996</v>
      </c>
      <c r="F76" s="13" t="s">
        <v>130</v>
      </c>
      <c r="G76" t="s">
        <v>86</v>
      </c>
    </row>
    <row r="77" spans="1:7" x14ac:dyDescent="0.25">
      <c r="A77" s="2">
        <v>38992</v>
      </c>
      <c r="B77">
        <v>2</v>
      </c>
      <c r="C77">
        <v>10</v>
      </c>
      <c r="D77" s="9">
        <v>10</v>
      </c>
      <c r="E77" s="13">
        <f t="shared" si="3"/>
        <v>4164.4799999999996</v>
      </c>
      <c r="F77" s="13" t="s">
        <v>130</v>
      </c>
      <c r="G77" t="s">
        <v>86</v>
      </c>
    </row>
    <row r="78" spans="1:7" x14ac:dyDescent="0.25">
      <c r="A78" s="2">
        <v>39014</v>
      </c>
      <c r="B78">
        <v>1</v>
      </c>
      <c r="C78">
        <v>10</v>
      </c>
      <c r="D78" s="9">
        <v>25</v>
      </c>
      <c r="E78" s="13">
        <f t="shared" si="3"/>
        <v>4189.4799999999996</v>
      </c>
      <c r="F78" s="13" t="s">
        <v>130</v>
      </c>
      <c r="G78" t="s">
        <v>112</v>
      </c>
    </row>
    <row r="79" spans="1:7" x14ac:dyDescent="0.25">
      <c r="A79" s="2">
        <v>39022</v>
      </c>
      <c r="B79">
        <v>2</v>
      </c>
      <c r="C79">
        <v>11</v>
      </c>
      <c r="D79" s="9">
        <v>10</v>
      </c>
      <c r="E79" s="13">
        <f t="shared" si="3"/>
        <v>4199.4799999999996</v>
      </c>
      <c r="F79" s="13" t="s">
        <v>130</v>
      </c>
      <c r="G79" t="s">
        <v>86</v>
      </c>
    </row>
    <row r="80" spans="1:7" x14ac:dyDescent="0.25">
      <c r="A80" s="2">
        <v>39035</v>
      </c>
      <c r="B80">
        <v>2</v>
      </c>
      <c r="C80">
        <v>11</v>
      </c>
      <c r="D80" s="9">
        <v>100</v>
      </c>
      <c r="E80" s="13">
        <f t="shared" si="3"/>
        <v>4299.4799999999996</v>
      </c>
      <c r="F80" s="13" t="s">
        <v>130</v>
      </c>
      <c r="G80" t="s">
        <v>122</v>
      </c>
    </row>
    <row r="81" spans="1:14" x14ac:dyDescent="0.25">
      <c r="A81" s="2">
        <v>39041</v>
      </c>
      <c r="B81">
        <v>2</v>
      </c>
      <c r="C81">
        <v>11</v>
      </c>
      <c r="D81" s="9">
        <v>50</v>
      </c>
      <c r="E81" s="13">
        <f t="shared" si="3"/>
        <v>4349.4799999999996</v>
      </c>
      <c r="F81" s="13" t="s">
        <v>130</v>
      </c>
      <c r="G81" t="s">
        <v>12</v>
      </c>
    </row>
    <row r="82" spans="1:14" x14ac:dyDescent="0.25">
      <c r="A82" s="2">
        <v>39042</v>
      </c>
      <c r="B82">
        <v>1</v>
      </c>
      <c r="C82">
        <v>11</v>
      </c>
      <c r="D82" s="9">
        <v>760</v>
      </c>
      <c r="E82" s="13">
        <f t="shared" si="3"/>
        <v>5109.4799999999996</v>
      </c>
      <c r="F82" s="13" t="s">
        <v>130</v>
      </c>
      <c r="G82" t="s">
        <v>101</v>
      </c>
    </row>
    <row r="83" spans="1:14" x14ac:dyDescent="0.25">
      <c r="A83" s="2">
        <v>39052</v>
      </c>
      <c r="B83">
        <v>4</v>
      </c>
      <c r="C83">
        <v>12</v>
      </c>
      <c r="D83" s="9">
        <v>10</v>
      </c>
      <c r="E83" s="13">
        <f t="shared" si="3"/>
        <v>5119.4799999999996</v>
      </c>
      <c r="F83" s="13" t="s">
        <v>130</v>
      </c>
      <c r="G83" t="s">
        <v>86</v>
      </c>
    </row>
    <row r="84" spans="1:14" x14ac:dyDescent="0.25">
      <c r="A84" s="2">
        <v>39069</v>
      </c>
      <c r="B84">
        <v>3</v>
      </c>
      <c r="C84">
        <v>12</v>
      </c>
      <c r="D84" s="9">
        <v>20</v>
      </c>
      <c r="E84" s="13">
        <f t="shared" si="3"/>
        <v>5139.4799999999996</v>
      </c>
      <c r="F84" s="13" t="s">
        <v>130</v>
      </c>
      <c r="G84" t="s">
        <v>102</v>
      </c>
    </row>
    <row r="85" spans="1:14" x14ac:dyDescent="0.25">
      <c r="A85" s="2">
        <v>39071</v>
      </c>
      <c r="B85">
        <v>3</v>
      </c>
      <c r="C85">
        <v>12</v>
      </c>
      <c r="D85" s="9">
        <v>200</v>
      </c>
      <c r="E85" s="13">
        <f t="shared" si="3"/>
        <v>5339.48</v>
      </c>
      <c r="F85" s="13" t="s">
        <v>130</v>
      </c>
      <c r="G85" t="s">
        <v>103</v>
      </c>
    </row>
    <row r="86" spans="1:14" x14ac:dyDescent="0.25">
      <c r="A86" s="2">
        <v>39071</v>
      </c>
      <c r="B86">
        <v>3</v>
      </c>
      <c r="C86">
        <v>12</v>
      </c>
      <c r="D86" s="9">
        <v>50</v>
      </c>
      <c r="E86" s="13">
        <f t="shared" si="3"/>
        <v>5389.48</v>
      </c>
      <c r="F86" s="13" t="s">
        <v>130</v>
      </c>
      <c r="G86" t="s">
        <v>104</v>
      </c>
    </row>
    <row r="87" spans="1:14" x14ac:dyDescent="0.25">
      <c r="A87" s="2">
        <v>39073</v>
      </c>
      <c r="B87">
        <v>2</v>
      </c>
      <c r="C87">
        <v>12</v>
      </c>
      <c r="D87" s="9">
        <v>50</v>
      </c>
      <c r="E87" s="13">
        <f t="shared" si="3"/>
        <v>5439.48</v>
      </c>
      <c r="F87" s="13" t="s">
        <v>130</v>
      </c>
      <c r="G87" t="s">
        <v>85</v>
      </c>
    </row>
    <row r="88" spans="1:14" x14ac:dyDescent="0.25">
      <c r="A88" s="2">
        <v>39073</v>
      </c>
      <c r="B88">
        <v>2</v>
      </c>
      <c r="C88">
        <v>12</v>
      </c>
      <c r="D88" s="9">
        <v>100</v>
      </c>
      <c r="E88" s="13">
        <f t="shared" si="3"/>
        <v>5539.48</v>
      </c>
      <c r="F88" s="13" t="s">
        <v>130</v>
      </c>
      <c r="G88" t="s">
        <v>123</v>
      </c>
    </row>
    <row r="89" spans="1:14" x14ac:dyDescent="0.25">
      <c r="A89" s="2">
        <v>39073</v>
      </c>
      <c r="B89">
        <v>3</v>
      </c>
      <c r="C89">
        <v>12</v>
      </c>
      <c r="D89" s="9">
        <v>20</v>
      </c>
      <c r="E89" s="13">
        <f t="shared" si="3"/>
        <v>5559.48</v>
      </c>
      <c r="F89" s="13" t="s">
        <v>130</v>
      </c>
      <c r="G89" t="s">
        <v>105</v>
      </c>
    </row>
    <row r="90" spans="1:14" x14ac:dyDescent="0.25">
      <c r="A90" s="2">
        <v>39073</v>
      </c>
      <c r="B90">
        <v>3</v>
      </c>
      <c r="C90">
        <v>12</v>
      </c>
      <c r="D90" s="9">
        <v>30</v>
      </c>
      <c r="E90" s="13">
        <f t="shared" si="3"/>
        <v>5589.48</v>
      </c>
      <c r="F90" s="13" t="s">
        <v>130</v>
      </c>
      <c r="G90" t="s">
        <v>87</v>
      </c>
    </row>
    <row r="91" spans="1:14" x14ac:dyDescent="0.25">
      <c r="A91" s="2">
        <v>39078</v>
      </c>
      <c r="B91">
        <v>1</v>
      </c>
      <c r="C91">
        <v>12</v>
      </c>
      <c r="D91" s="9">
        <v>100</v>
      </c>
      <c r="E91" s="13">
        <f t="shared" si="3"/>
        <v>5689.48</v>
      </c>
      <c r="F91" s="13" t="s">
        <v>130</v>
      </c>
      <c r="G91" t="s">
        <v>99</v>
      </c>
    </row>
    <row r="92" spans="1:14" x14ac:dyDescent="0.25">
      <c r="A92" s="2">
        <v>39078</v>
      </c>
      <c r="B92">
        <v>2</v>
      </c>
      <c r="C92">
        <v>12</v>
      </c>
      <c r="D92" s="9">
        <v>50</v>
      </c>
      <c r="E92" s="13">
        <f t="shared" si="3"/>
        <v>5739.48</v>
      </c>
      <c r="F92" s="13" t="s">
        <v>130</v>
      </c>
      <c r="G92" t="s">
        <v>93</v>
      </c>
    </row>
    <row r="93" spans="1:14" x14ac:dyDescent="0.25">
      <c r="A93" s="2">
        <v>39078</v>
      </c>
      <c r="B93">
        <v>2</v>
      </c>
      <c r="C93">
        <v>12</v>
      </c>
      <c r="D93" s="9">
        <v>50</v>
      </c>
      <c r="E93" s="13">
        <f t="shared" si="3"/>
        <v>5789.48</v>
      </c>
      <c r="F93" s="13" t="s">
        <v>130</v>
      </c>
      <c r="G93" t="s">
        <v>107</v>
      </c>
    </row>
    <row r="94" spans="1:14" x14ac:dyDescent="0.25">
      <c r="A94" s="2">
        <v>39078</v>
      </c>
      <c r="B94">
        <v>2</v>
      </c>
      <c r="C94">
        <v>12</v>
      </c>
      <c r="D94" s="9">
        <v>10</v>
      </c>
      <c r="E94" s="13">
        <f t="shared" si="3"/>
        <v>5799.48</v>
      </c>
      <c r="F94" s="13" t="s">
        <v>130</v>
      </c>
      <c r="G94" t="s">
        <v>70</v>
      </c>
      <c r="M94" s="17">
        <f>SUM(D34:D94)</f>
        <v>4604.6000000000004</v>
      </c>
      <c r="N94">
        <f>COUNT(D34:D94)</f>
        <v>61</v>
      </c>
    </row>
    <row r="95" spans="1:14" x14ac:dyDescent="0.25">
      <c r="A95" s="2">
        <v>38748</v>
      </c>
      <c r="B95">
        <v>1</v>
      </c>
      <c r="C95">
        <v>1</v>
      </c>
      <c r="D95" s="9">
        <v>2000</v>
      </c>
      <c r="E95" s="13">
        <f t="shared" si="3"/>
        <v>7799.48</v>
      </c>
      <c r="F95" s="11" t="s">
        <v>172</v>
      </c>
      <c r="G95" t="s">
        <v>36</v>
      </c>
    </row>
    <row r="96" spans="1:14" x14ac:dyDescent="0.25">
      <c r="A96" s="2">
        <v>38768</v>
      </c>
      <c r="B96">
        <v>1</v>
      </c>
      <c r="C96">
        <v>2</v>
      </c>
      <c r="D96" s="9">
        <v>1800</v>
      </c>
      <c r="E96" s="13">
        <f t="shared" si="3"/>
        <v>9599.48</v>
      </c>
      <c r="F96" s="11" t="s">
        <v>172</v>
      </c>
      <c r="G96" t="s">
        <v>38</v>
      </c>
    </row>
    <row r="97" spans="1:14" x14ac:dyDescent="0.25">
      <c r="A97" s="2">
        <v>38768</v>
      </c>
      <c r="B97">
        <v>2</v>
      </c>
      <c r="C97">
        <v>2</v>
      </c>
      <c r="D97" s="9">
        <v>200</v>
      </c>
      <c r="E97" s="13">
        <f t="shared" si="3"/>
        <v>9799.48</v>
      </c>
      <c r="F97" s="11" t="s">
        <v>172</v>
      </c>
      <c r="G97" t="s">
        <v>37</v>
      </c>
    </row>
    <row r="98" spans="1:14" x14ac:dyDescent="0.25">
      <c r="A98" s="2">
        <v>38770</v>
      </c>
      <c r="B98">
        <v>1</v>
      </c>
      <c r="C98">
        <v>2</v>
      </c>
      <c r="D98" s="9">
        <v>4593.34</v>
      </c>
      <c r="E98" s="13">
        <f t="shared" ref="E98:E112" si="4">+E97+D98</f>
        <v>14392.82</v>
      </c>
      <c r="F98" s="11" t="s">
        <v>172</v>
      </c>
      <c r="G98" t="s">
        <v>39</v>
      </c>
    </row>
    <row r="99" spans="1:14" x14ac:dyDescent="0.25">
      <c r="A99" s="2">
        <v>38806</v>
      </c>
      <c r="B99">
        <v>1</v>
      </c>
      <c r="C99">
        <v>3</v>
      </c>
      <c r="D99" s="9">
        <v>500</v>
      </c>
      <c r="E99" s="13">
        <f t="shared" si="4"/>
        <v>14892.82</v>
      </c>
      <c r="F99" s="11" t="s">
        <v>172</v>
      </c>
      <c r="G99" t="s">
        <v>40</v>
      </c>
    </row>
    <row r="100" spans="1:14" x14ac:dyDescent="0.25">
      <c r="A100" s="2">
        <v>38882</v>
      </c>
      <c r="B100">
        <v>2</v>
      </c>
      <c r="C100">
        <v>6</v>
      </c>
      <c r="D100" s="9">
        <v>500</v>
      </c>
      <c r="E100" s="13">
        <f t="shared" si="4"/>
        <v>15392.82</v>
      </c>
      <c r="F100" s="11" t="s">
        <v>172</v>
      </c>
      <c r="G100" t="s">
        <v>35</v>
      </c>
    </row>
    <row r="101" spans="1:14" x14ac:dyDescent="0.25">
      <c r="A101" s="2">
        <v>38940</v>
      </c>
      <c r="B101">
        <v>2</v>
      </c>
      <c r="C101">
        <v>8</v>
      </c>
      <c r="D101" s="9">
        <v>250</v>
      </c>
      <c r="E101" s="13">
        <f t="shared" si="4"/>
        <v>15642.82</v>
      </c>
      <c r="F101" s="11" t="s">
        <v>172</v>
      </c>
      <c r="G101" t="s">
        <v>37</v>
      </c>
    </row>
    <row r="102" spans="1:14" x14ac:dyDescent="0.25">
      <c r="A102" s="2">
        <v>38960</v>
      </c>
      <c r="B102">
        <v>1</v>
      </c>
      <c r="C102">
        <v>8</v>
      </c>
      <c r="D102" s="9">
        <v>100</v>
      </c>
      <c r="E102" s="13">
        <f t="shared" si="4"/>
        <v>15742.82</v>
      </c>
      <c r="F102" s="11" t="s">
        <v>172</v>
      </c>
      <c r="G102" t="s">
        <v>11</v>
      </c>
    </row>
    <row r="103" spans="1:14" x14ac:dyDescent="0.25">
      <c r="A103" s="2">
        <v>38982</v>
      </c>
      <c r="B103">
        <v>1</v>
      </c>
      <c r="C103">
        <v>9</v>
      </c>
      <c r="D103" s="9">
        <v>200</v>
      </c>
      <c r="E103" s="13">
        <f t="shared" si="4"/>
        <v>15942.82</v>
      </c>
      <c r="F103" s="11" t="s">
        <v>172</v>
      </c>
      <c r="G103" t="s">
        <v>38</v>
      </c>
    </row>
    <row r="104" spans="1:14" x14ac:dyDescent="0.25">
      <c r="A104" s="2">
        <v>39051</v>
      </c>
      <c r="B104">
        <v>1</v>
      </c>
      <c r="C104">
        <v>11</v>
      </c>
      <c r="D104" s="9">
        <v>1000</v>
      </c>
      <c r="E104" s="13">
        <f t="shared" si="4"/>
        <v>16942.82</v>
      </c>
      <c r="F104" s="11" t="s">
        <v>172</v>
      </c>
      <c r="G104" t="s">
        <v>41</v>
      </c>
    </row>
    <row r="105" spans="1:14" x14ac:dyDescent="0.25">
      <c r="A105" s="2">
        <v>39058</v>
      </c>
      <c r="B105">
        <v>4</v>
      </c>
      <c r="C105">
        <v>12</v>
      </c>
      <c r="D105" s="9">
        <v>8000</v>
      </c>
      <c r="E105" s="13">
        <f t="shared" si="4"/>
        <v>24942.82</v>
      </c>
      <c r="F105" s="11" t="s">
        <v>172</v>
      </c>
      <c r="G105" t="s">
        <v>42</v>
      </c>
    </row>
    <row r="106" spans="1:14" x14ac:dyDescent="0.25">
      <c r="A106" s="2">
        <v>39064</v>
      </c>
      <c r="B106">
        <v>4</v>
      </c>
      <c r="C106">
        <v>12</v>
      </c>
      <c r="D106" s="9">
        <v>400</v>
      </c>
      <c r="E106" s="13">
        <f t="shared" si="4"/>
        <v>25342.82</v>
      </c>
      <c r="F106" s="11" t="s">
        <v>172</v>
      </c>
      <c r="G106" t="s">
        <v>43</v>
      </c>
    </row>
    <row r="107" spans="1:14" x14ac:dyDescent="0.25">
      <c r="A107" s="2">
        <v>39073</v>
      </c>
      <c r="B107">
        <v>2</v>
      </c>
      <c r="C107">
        <v>12</v>
      </c>
      <c r="D107" s="9">
        <v>5000</v>
      </c>
      <c r="E107" s="13">
        <f t="shared" si="4"/>
        <v>30342.82</v>
      </c>
      <c r="F107" s="11" t="s">
        <v>172</v>
      </c>
      <c r="G107" t="s">
        <v>16</v>
      </c>
      <c r="M107" s="17">
        <f>SUM(D95:D107)</f>
        <v>24543.34</v>
      </c>
      <c r="N107">
        <f>COUNT(D95:D107)</f>
        <v>13</v>
      </c>
    </row>
    <row r="108" spans="1:14" x14ac:dyDescent="0.25">
      <c r="A108" s="4">
        <v>38747</v>
      </c>
      <c r="B108" s="5">
        <v>2</v>
      </c>
      <c r="C108" s="5">
        <v>1</v>
      </c>
      <c r="D108" s="10">
        <v>-23.33</v>
      </c>
      <c r="E108" s="13">
        <f t="shared" si="4"/>
        <v>30319.489999999998</v>
      </c>
      <c r="F108" s="13" t="s">
        <v>132</v>
      </c>
      <c r="G108" s="5" t="s">
        <v>18</v>
      </c>
      <c r="H108" s="5"/>
    </row>
    <row r="109" spans="1:14" x14ac:dyDescent="0.25">
      <c r="A109" s="4">
        <v>38757</v>
      </c>
      <c r="B109" s="5">
        <v>3</v>
      </c>
      <c r="C109" s="5">
        <v>2</v>
      </c>
      <c r="D109" s="10">
        <v>-14.33</v>
      </c>
      <c r="E109" s="13">
        <f t="shared" si="4"/>
        <v>30305.159999999996</v>
      </c>
      <c r="F109" s="13" t="s">
        <v>132</v>
      </c>
      <c r="G109" s="5" t="s">
        <v>18</v>
      </c>
      <c r="H109" s="5"/>
    </row>
    <row r="110" spans="1:14" x14ac:dyDescent="0.25">
      <c r="A110" s="4">
        <v>38805</v>
      </c>
      <c r="B110" s="5">
        <v>1</v>
      </c>
      <c r="C110" s="5">
        <v>3</v>
      </c>
      <c r="D110" s="10">
        <v>-14.33</v>
      </c>
      <c r="E110" s="13">
        <f t="shared" si="4"/>
        <v>30290.829999999994</v>
      </c>
      <c r="F110" s="13" t="s">
        <v>132</v>
      </c>
      <c r="G110" s="6" t="s">
        <v>18</v>
      </c>
      <c r="H110" s="5"/>
    </row>
    <row r="111" spans="1:14" x14ac:dyDescent="0.25">
      <c r="A111" s="4">
        <v>38831</v>
      </c>
      <c r="B111" s="5">
        <v>1</v>
      </c>
      <c r="C111" s="5">
        <v>4</v>
      </c>
      <c r="D111" s="10">
        <v>-15.33</v>
      </c>
      <c r="E111" s="13">
        <f t="shared" si="4"/>
        <v>30275.499999999993</v>
      </c>
      <c r="F111" s="13" t="s">
        <v>132</v>
      </c>
      <c r="G111" s="6" t="s">
        <v>18</v>
      </c>
      <c r="H111" s="5"/>
    </row>
    <row r="112" spans="1:14" x14ac:dyDescent="0.25">
      <c r="A112" s="4">
        <v>38866</v>
      </c>
      <c r="B112" s="5">
        <v>1</v>
      </c>
      <c r="C112" s="5">
        <v>5</v>
      </c>
      <c r="D112" s="10">
        <v>-15.33</v>
      </c>
      <c r="E112" s="13">
        <f t="shared" si="4"/>
        <v>30260.169999999991</v>
      </c>
      <c r="F112" s="13" t="s">
        <v>132</v>
      </c>
      <c r="G112" s="5" t="s">
        <v>18</v>
      </c>
      <c r="H112" s="5"/>
    </row>
    <row r="113" spans="1:12" x14ac:dyDescent="0.25">
      <c r="A113" s="4">
        <v>38895</v>
      </c>
      <c r="B113" s="5">
        <v>1</v>
      </c>
      <c r="C113" s="5">
        <v>6</v>
      </c>
      <c r="D113" s="10">
        <v>-15.33</v>
      </c>
      <c r="E113" s="13">
        <f t="shared" ref="E113:E133" si="5">+E112+D113</f>
        <v>30244.839999999989</v>
      </c>
      <c r="F113" s="13" t="s">
        <v>132</v>
      </c>
      <c r="G113" s="5" t="s">
        <v>18</v>
      </c>
      <c r="H113" s="5"/>
    </row>
    <row r="114" spans="1:12" x14ac:dyDescent="0.25">
      <c r="A114" s="4">
        <v>38923</v>
      </c>
      <c r="B114" s="5">
        <v>1</v>
      </c>
      <c r="C114" s="5">
        <v>7</v>
      </c>
      <c r="D114" s="10">
        <v>-15.33</v>
      </c>
      <c r="E114" s="13">
        <f t="shared" si="5"/>
        <v>30229.509999999987</v>
      </c>
      <c r="F114" s="13" t="s">
        <v>132</v>
      </c>
      <c r="G114" s="5" t="s">
        <v>18</v>
      </c>
      <c r="H114" s="5"/>
    </row>
    <row r="115" spans="1:12" x14ac:dyDescent="0.25">
      <c r="A115" s="4">
        <v>38930</v>
      </c>
      <c r="B115" s="5">
        <v>2</v>
      </c>
      <c r="C115" s="5">
        <v>8</v>
      </c>
      <c r="D115" s="10">
        <v>-15.33</v>
      </c>
      <c r="E115" s="13">
        <f t="shared" si="5"/>
        <v>30214.179999999986</v>
      </c>
      <c r="F115" s="13" t="s">
        <v>132</v>
      </c>
      <c r="G115" s="6" t="s">
        <v>18</v>
      </c>
      <c r="H115" s="5"/>
    </row>
    <row r="116" spans="1:12" x14ac:dyDescent="0.25">
      <c r="A116" s="4">
        <v>38965</v>
      </c>
      <c r="B116" s="5">
        <v>1</v>
      </c>
      <c r="C116" s="5">
        <v>9</v>
      </c>
      <c r="D116" s="10">
        <v>-15.33</v>
      </c>
      <c r="E116" s="13">
        <f t="shared" si="5"/>
        <v>30198.849999999984</v>
      </c>
      <c r="F116" s="13" t="s">
        <v>132</v>
      </c>
      <c r="G116" s="6" t="s">
        <v>18</v>
      </c>
      <c r="H116" s="5"/>
    </row>
    <row r="117" spans="1:12" x14ac:dyDescent="0.25">
      <c r="A117" s="4">
        <v>39034</v>
      </c>
      <c r="B117" s="5">
        <v>2</v>
      </c>
      <c r="C117" s="5">
        <v>11</v>
      </c>
      <c r="D117" s="10">
        <v>-15.33</v>
      </c>
      <c r="E117" s="13">
        <f t="shared" si="5"/>
        <v>30183.519999999982</v>
      </c>
      <c r="F117" s="13" t="s">
        <v>132</v>
      </c>
      <c r="G117" s="6" t="s">
        <v>18</v>
      </c>
      <c r="H117" s="5"/>
      <c r="L117" s="17">
        <f>SUM(D108:D117)</f>
        <v>-159.30000000000001</v>
      </c>
    </row>
    <row r="118" spans="1:12" x14ac:dyDescent="0.25">
      <c r="A118" s="4">
        <v>38747</v>
      </c>
      <c r="B118" s="5">
        <v>2</v>
      </c>
      <c r="C118" s="5">
        <v>1</v>
      </c>
      <c r="D118" s="10">
        <v>-1183.43</v>
      </c>
      <c r="E118" s="13">
        <f t="shared" si="5"/>
        <v>29000.089999999982</v>
      </c>
      <c r="F118" s="13" t="s">
        <v>134</v>
      </c>
      <c r="G118" s="5" t="s">
        <v>111</v>
      </c>
      <c r="H118" s="5"/>
    </row>
    <row r="119" spans="1:12" x14ac:dyDescent="0.25">
      <c r="A119" s="4">
        <v>38757</v>
      </c>
      <c r="B119" s="5">
        <v>2</v>
      </c>
      <c r="C119" s="5">
        <v>2</v>
      </c>
      <c r="D119" s="10">
        <v>-2674.77</v>
      </c>
      <c r="E119" s="13">
        <f t="shared" si="5"/>
        <v>26325.319999999982</v>
      </c>
      <c r="F119" s="13" t="s">
        <v>134</v>
      </c>
      <c r="G119" s="5" t="s">
        <v>111</v>
      </c>
      <c r="H119" s="5"/>
    </row>
    <row r="120" spans="1:12" x14ac:dyDescent="0.25">
      <c r="A120" s="4">
        <v>38790</v>
      </c>
      <c r="B120" s="5">
        <v>2</v>
      </c>
      <c r="C120" s="5">
        <v>3</v>
      </c>
      <c r="D120" s="10">
        <v>-231.46</v>
      </c>
      <c r="E120" s="13">
        <f t="shared" si="5"/>
        <v>26093.859999999982</v>
      </c>
      <c r="F120" s="13" t="s">
        <v>134</v>
      </c>
      <c r="G120" s="5" t="s">
        <v>111</v>
      </c>
      <c r="H120" s="5"/>
    </row>
    <row r="121" spans="1:12" x14ac:dyDescent="0.25">
      <c r="A121" s="4">
        <v>38805</v>
      </c>
      <c r="B121" s="5">
        <v>1</v>
      </c>
      <c r="C121" s="5">
        <v>3</v>
      </c>
      <c r="D121" s="10">
        <v>-1204.82</v>
      </c>
      <c r="E121" s="13">
        <f t="shared" si="5"/>
        <v>24889.039999999983</v>
      </c>
      <c r="F121" s="13" t="s">
        <v>134</v>
      </c>
      <c r="G121" s="5" t="s">
        <v>111</v>
      </c>
      <c r="H121" s="5"/>
    </row>
    <row r="122" spans="1:12" x14ac:dyDescent="0.25">
      <c r="A122" s="4">
        <v>38831</v>
      </c>
      <c r="B122" s="5">
        <v>1</v>
      </c>
      <c r="C122" s="5">
        <v>4</v>
      </c>
      <c r="D122" s="10">
        <v>-1176.47</v>
      </c>
      <c r="E122" s="13">
        <f t="shared" si="5"/>
        <v>23712.569999999982</v>
      </c>
      <c r="F122" s="13" t="s">
        <v>134</v>
      </c>
      <c r="G122" s="5" t="s">
        <v>111</v>
      </c>
      <c r="H122" s="5"/>
    </row>
    <row r="123" spans="1:12" x14ac:dyDescent="0.25">
      <c r="A123" s="4">
        <v>38866</v>
      </c>
      <c r="B123" s="5">
        <v>1</v>
      </c>
      <c r="C123" s="5">
        <v>5</v>
      </c>
      <c r="D123" s="10">
        <v>-1114.21</v>
      </c>
      <c r="E123" s="13">
        <f t="shared" si="5"/>
        <v>22598.359999999982</v>
      </c>
      <c r="F123" s="13" t="s">
        <v>134</v>
      </c>
      <c r="G123" s="5" t="s">
        <v>111</v>
      </c>
      <c r="H123" s="5"/>
    </row>
    <row r="124" spans="1:12" x14ac:dyDescent="0.25">
      <c r="A124" s="4">
        <v>38895</v>
      </c>
      <c r="B124" s="5">
        <v>1</v>
      </c>
      <c r="C124" s="5">
        <v>6</v>
      </c>
      <c r="D124" s="10">
        <v>-1111.1099999999999</v>
      </c>
      <c r="E124" s="13">
        <f t="shared" si="5"/>
        <v>21487.249999999982</v>
      </c>
      <c r="F124" s="13" t="s">
        <v>134</v>
      </c>
      <c r="G124" s="5" t="s">
        <v>111</v>
      </c>
      <c r="H124" s="5"/>
    </row>
    <row r="125" spans="1:12" x14ac:dyDescent="0.25">
      <c r="A125" s="4">
        <v>38910</v>
      </c>
      <c r="B125" s="5">
        <v>2</v>
      </c>
      <c r="C125" s="5">
        <v>7</v>
      </c>
      <c r="D125" s="10">
        <v>-250</v>
      </c>
      <c r="E125" s="13">
        <f t="shared" si="5"/>
        <v>21237.249999999982</v>
      </c>
      <c r="F125" s="13" t="s">
        <v>134</v>
      </c>
      <c r="G125" s="5" t="s">
        <v>126</v>
      </c>
      <c r="H125" s="5"/>
    </row>
    <row r="126" spans="1:12" x14ac:dyDescent="0.25">
      <c r="A126" s="4">
        <v>38915</v>
      </c>
      <c r="B126" s="5">
        <v>1</v>
      </c>
      <c r="C126" s="5">
        <v>7</v>
      </c>
      <c r="D126" s="10">
        <v>-217.11</v>
      </c>
      <c r="E126" s="13">
        <f t="shared" si="5"/>
        <v>21020.139999999981</v>
      </c>
      <c r="F126" s="13" t="s">
        <v>134</v>
      </c>
      <c r="G126" s="6" t="s">
        <v>124</v>
      </c>
      <c r="H126" s="5"/>
    </row>
    <row r="127" spans="1:12" x14ac:dyDescent="0.25">
      <c r="A127" s="4">
        <v>38923</v>
      </c>
      <c r="B127" s="5">
        <v>1</v>
      </c>
      <c r="C127" s="5">
        <v>7</v>
      </c>
      <c r="D127" s="10">
        <v>-1648.35</v>
      </c>
      <c r="E127" s="13">
        <f t="shared" si="5"/>
        <v>19371.789999999983</v>
      </c>
      <c r="F127" s="13" t="s">
        <v>134</v>
      </c>
      <c r="G127" s="5" t="s">
        <v>111</v>
      </c>
      <c r="H127" s="5"/>
    </row>
    <row r="128" spans="1:12" x14ac:dyDescent="0.25">
      <c r="A128" s="4">
        <v>38930</v>
      </c>
      <c r="B128" s="5">
        <v>2</v>
      </c>
      <c r="C128" s="5">
        <v>8</v>
      </c>
      <c r="D128" s="10">
        <v>-549.45000000000005</v>
      </c>
      <c r="E128" s="13">
        <f t="shared" si="5"/>
        <v>18822.339999999982</v>
      </c>
      <c r="F128" s="13" t="s">
        <v>134</v>
      </c>
      <c r="G128" s="6" t="s">
        <v>111</v>
      </c>
      <c r="H128" s="5"/>
    </row>
    <row r="129" spans="1:14" x14ac:dyDescent="0.25">
      <c r="A129" s="4">
        <v>38965</v>
      </c>
      <c r="B129" s="5">
        <v>1</v>
      </c>
      <c r="C129" s="5">
        <v>9</v>
      </c>
      <c r="D129" s="10">
        <v>-1988.95</v>
      </c>
      <c r="E129" s="13">
        <f t="shared" si="5"/>
        <v>16833.389999999981</v>
      </c>
      <c r="F129" s="13" t="s">
        <v>134</v>
      </c>
      <c r="G129" s="6" t="s">
        <v>111</v>
      </c>
      <c r="H129" s="7"/>
    </row>
    <row r="130" spans="1:14" x14ac:dyDescent="0.25">
      <c r="A130" s="4">
        <v>39034</v>
      </c>
      <c r="B130" s="5">
        <v>2</v>
      </c>
      <c r="C130" s="5">
        <v>11</v>
      </c>
      <c r="D130" s="10">
        <v>-452.49</v>
      </c>
      <c r="E130" s="13">
        <f t="shared" si="5"/>
        <v>16380.899999999981</v>
      </c>
      <c r="F130" s="13" t="s">
        <v>134</v>
      </c>
      <c r="G130" s="6" t="s">
        <v>111</v>
      </c>
      <c r="H130" s="5"/>
    </row>
    <row r="131" spans="1:14" x14ac:dyDescent="0.25">
      <c r="A131" s="4">
        <v>39080</v>
      </c>
      <c r="B131" s="5">
        <v>1</v>
      </c>
      <c r="C131" s="5">
        <v>12</v>
      </c>
      <c r="D131" s="10">
        <v>-446.34</v>
      </c>
      <c r="E131" s="13">
        <f t="shared" si="5"/>
        <v>15934.559999999981</v>
      </c>
      <c r="F131" s="13" t="s">
        <v>134</v>
      </c>
      <c r="G131" s="6" t="s">
        <v>125</v>
      </c>
      <c r="H131" s="5"/>
    </row>
    <row r="132" spans="1:14" x14ac:dyDescent="0.25">
      <c r="A132" s="4">
        <v>38839</v>
      </c>
      <c r="B132" s="5">
        <v>2</v>
      </c>
      <c r="C132" s="5">
        <v>5</v>
      </c>
      <c r="D132" s="10">
        <v>-234.37</v>
      </c>
      <c r="E132" s="13">
        <f t="shared" si="5"/>
        <v>15700.189999999981</v>
      </c>
      <c r="F132" s="13" t="s">
        <v>135</v>
      </c>
      <c r="G132" s="5" t="s">
        <v>53</v>
      </c>
      <c r="H132" s="5"/>
    </row>
    <row r="133" spans="1:14" x14ac:dyDescent="0.25">
      <c r="A133" s="4">
        <v>38841</v>
      </c>
      <c r="B133" s="5">
        <v>2</v>
      </c>
      <c r="C133" s="5">
        <v>5</v>
      </c>
      <c r="D133" s="10">
        <v>-44.53</v>
      </c>
      <c r="E133" s="13">
        <f t="shared" si="5"/>
        <v>15655.65999999998</v>
      </c>
      <c r="F133" s="13" t="s">
        <v>135</v>
      </c>
      <c r="G133" s="5" t="s">
        <v>53</v>
      </c>
      <c r="H133" s="5"/>
      <c r="L133" s="17">
        <f>SUM(D118:D133)</f>
        <v>-14527.860000000004</v>
      </c>
    </row>
    <row r="134" spans="1:14" ht="3.75" customHeight="1" x14ac:dyDescent="0.25">
      <c r="A134" s="4"/>
      <c r="B134" s="5"/>
      <c r="C134" s="5"/>
      <c r="D134" s="10"/>
      <c r="E134" s="10"/>
      <c r="F134" s="10"/>
      <c r="G134" s="6"/>
      <c r="H134" s="5"/>
    </row>
    <row r="135" spans="1:14" ht="13" thickBot="1" x14ac:dyDescent="0.3">
      <c r="A135" s="4"/>
      <c r="B135" s="5"/>
      <c r="C135" s="5"/>
      <c r="D135" s="15">
        <f>SUM(D16:D134)</f>
        <v>15655.65999999998</v>
      </c>
      <c r="E135" s="10"/>
      <c r="F135" s="10"/>
      <c r="G135" s="6"/>
      <c r="H135" s="5"/>
      <c r="L135" s="15">
        <f>SUM(L16:L134)</f>
        <v>-16490.330000000005</v>
      </c>
      <c r="M135" s="15">
        <f>SUM(M16:M134)</f>
        <v>32145.99</v>
      </c>
      <c r="N135" s="17">
        <f>SUM(L135:M135)</f>
        <v>15655.659999999996</v>
      </c>
    </row>
    <row r="136" spans="1:14" ht="13" thickTop="1" x14ac:dyDescent="0.25">
      <c r="A136" s="4"/>
      <c r="B136" s="5"/>
      <c r="D136"/>
      <c r="E136"/>
      <c r="F136"/>
      <c r="H136" s="5"/>
    </row>
    <row r="137" spans="1:14" x14ac:dyDescent="0.25">
      <c r="A137" s="4"/>
      <c r="B137" s="5"/>
      <c r="C137" s="5"/>
      <c r="D137" s="11">
        <v>15655.66</v>
      </c>
      <c r="E137" s="11">
        <f>+D137</f>
        <v>15655.66</v>
      </c>
      <c r="F137" s="11"/>
      <c r="G137" s="6"/>
      <c r="H137" s="5"/>
      <c r="M137" s="17">
        <f>+D137</f>
        <v>15655.66</v>
      </c>
    </row>
    <row r="138" spans="1:14" x14ac:dyDescent="0.25">
      <c r="A138" s="4">
        <v>39087</v>
      </c>
      <c r="B138" s="5">
        <v>2</v>
      </c>
      <c r="C138" s="5">
        <v>1</v>
      </c>
      <c r="D138" s="10">
        <v>-3.5</v>
      </c>
      <c r="E138" s="11">
        <f t="shared" ref="E138:E169" si="6">+E137+D138</f>
        <v>15652.16</v>
      </c>
      <c r="F138" s="11" t="s">
        <v>129</v>
      </c>
      <c r="G138" s="6" t="s">
        <v>17</v>
      </c>
      <c r="H138" s="7"/>
      <c r="I138" s="44"/>
      <c r="J138" s="44"/>
    </row>
    <row r="139" spans="1:14" x14ac:dyDescent="0.25">
      <c r="A139" s="4">
        <v>39146</v>
      </c>
      <c r="B139" s="5">
        <v>2</v>
      </c>
      <c r="C139" s="5">
        <v>3</v>
      </c>
      <c r="D139" s="10">
        <v>-21.62</v>
      </c>
      <c r="E139" s="11">
        <f t="shared" si="6"/>
        <v>15630.539999999999</v>
      </c>
      <c r="F139" s="11" t="s">
        <v>129</v>
      </c>
      <c r="G139" s="6" t="s">
        <v>23</v>
      </c>
      <c r="H139" s="7"/>
      <c r="I139" s="44"/>
      <c r="J139" s="44"/>
    </row>
    <row r="140" spans="1:14" x14ac:dyDescent="0.25">
      <c r="A140" s="4">
        <v>39177</v>
      </c>
      <c r="B140" s="5">
        <v>2</v>
      </c>
      <c r="C140" s="5">
        <v>4</v>
      </c>
      <c r="D140" s="10">
        <v>-3.5</v>
      </c>
      <c r="E140" s="11">
        <f t="shared" si="6"/>
        <v>15627.039999999999</v>
      </c>
      <c r="F140" s="11" t="s">
        <v>129</v>
      </c>
      <c r="G140" s="6" t="s">
        <v>17</v>
      </c>
      <c r="H140" s="7"/>
      <c r="I140" s="44"/>
      <c r="J140" s="44"/>
    </row>
    <row r="141" spans="1:14" x14ac:dyDescent="0.25">
      <c r="A141" s="4">
        <v>39268</v>
      </c>
      <c r="B141" s="5">
        <v>2</v>
      </c>
      <c r="C141" s="5">
        <v>7</v>
      </c>
      <c r="D141" s="10">
        <v>-3.5</v>
      </c>
      <c r="E141" s="11">
        <f t="shared" si="6"/>
        <v>15623.539999999999</v>
      </c>
      <c r="F141" s="11" t="s">
        <v>129</v>
      </c>
      <c r="G141" s="6" t="s">
        <v>19</v>
      </c>
      <c r="H141" s="7"/>
      <c r="I141" s="44"/>
      <c r="J141" s="44"/>
      <c r="L141" s="17"/>
    </row>
    <row r="142" spans="1:14" x14ac:dyDescent="0.25">
      <c r="A142" s="43">
        <v>39342</v>
      </c>
      <c r="B142" s="44">
        <v>1</v>
      </c>
      <c r="C142" s="44">
        <v>9</v>
      </c>
      <c r="D142" s="41">
        <v>-2.98</v>
      </c>
      <c r="E142" s="11">
        <f t="shared" si="6"/>
        <v>15620.56</v>
      </c>
      <c r="F142" s="40" t="s">
        <v>129</v>
      </c>
      <c r="G142" s="44" t="s">
        <v>23</v>
      </c>
      <c r="H142" s="44"/>
      <c r="I142" s="44"/>
      <c r="J142" s="44"/>
    </row>
    <row r="143" spans="1:14" x14ac:dyDescent="0.25">
      <c r="A143" s="43">
        <v>39359</v>
      </c>
      <c r="B143" s="44">
        <v>1</v>
      </c>
      <c r="C143" s="44">
        <v>10</v>
      </c>
      <c r="D143" s="41">
        <v>-3.5</v>
      </c>
      <c r="E143" s="11">
        <f t="shared" si="6"/>
        <v>15617.06</v>
      </c>
      <c r="F143" s="40" t="s">
        <v>129</v>
      </c>
      <c r="G143" s="44" t="s">
        <v>17</v>
      </c>
      <c r="H143" s="44"/>
      <c r="I143" s="44"/>
      <c r="J143" s="44"/>
      <c r="L143" s="17"/>
    </row>
    <row r="144" spans="1:14" x14ac:dyDescent="0.25">
      <c r="A144" s="43">
        <v>39412</v>
      </c>
      <c r="B144" s="44">
        <v>1</v>
      </c>
      <c r="C144" s="44">
        <v>11</v>
      </c>
      <c r="D144" s="41">
        <v>-40.46</v>
      </c>
      <c r="E144" s="11">
        <f t="shared" si="6"/>
        <v>15576.6</v>
      </c>
      <c r="F144" s="40" t="s">
        <v>129</v>
      </c>
      <c r="G144" s="6" t="s">
        <v>55</v>
      </c>
      <c r="H144" s="5"/>
      <c r="I144" s="44"/>
      <c r="J144" s="44"/>
      <c r="L144" s="17">
        <f>SUM(D138:D144)</f>
        <v>-79.06</v>
      </c>
    </row>
    <row r="145" spans="1:13" x14ac:dyDescent="0.25">
      <c r="A145" s="4">
        <v>39211</v>
      </c>
      <c r="B145" s="5">
        <v>2</v>
      </c>
      <c r="C145" s="5">
        <v>5</v>
      </c>
      <c r="D145" s="10">
        <v>-112.1</v>
      </c>
      <c r="E145" s="11">
        <f t="shared" si="6"/>
        <v>15464.5</v>
      </c>
      <c r="F145" s="11" t="s">
        <v>133</v>
      </c>
      <c r="G145" s="6" t="s">
        <v>56</v>
      </c>
      <c r="H145" s="5"/>
      <c r="I145" s="44"/>
      <c r="J145" s="44"/>
    </row>
    <row r="146" spans="1:13" x14ac:dyDescent="0.25">
      <c r="A146" s="4">
        <v>39230</v>
      </c>
      <c r="B146" s="5">
        <v>1</v>
      </c>
      <c r="C146" s="5">
        <v>5</v>
      </c>
      <c r="D146" s="10">
        <v>-182.61</v>
      </c>
      <c r="E146" s="11">
        <f t="shared" si="6"/>
        <v>15281.89</v>
      </c>
      <c r="F146" s="11" t="s">
        <v>133</v>
      </c>
      <c r="G146" s="6" t="s">
        <v>57</v>
      </c>
      <c r="H146" s="7"/>
      <c r="I146" s="44"/>
      <c r="J146" s="44"/>
    </row>
    <row r="147" spans="1:13" x14ac:dyDescent="0.25">
      <c r="A147" s="43">
        <v>39300</v>
      </c>
      <c r="B147" s="44"/>
      <c r="C147" s="44"/>
      <c r="D147" s="41">
        <v>-52.12</v>
      </c>
      <c r="E147" s="11">
        <f t="shared" si="6"/>
        <v>15229.769999999999</v>
      </c>
      <c r="F147" s="11" t="s">
        <v>133</v>
      </c>
      <c r="G147" s="44" t="s">
        <v>57</v>
      </c>
      <c r="H147" s="44"/>
      <c r="I147" s="44"/>
      <c r="J147" s="44"/>
      <c r="L147" s="17">
        <f>SUM(D145:D147)</f>
        <v>-346.83000000000004</v>
      </c>
    </row>
    <row r="148" spans="1:13" x14ac:dyDescent="0.25">
      <c r="A148" s="43">
        <v>39433</v>
      </c>
      <c r="B148" s="44">
        <v>2</v>
      </c>
      <c r="C148" s="44">
        <v>12</v>
      </c>
      <c r="D148" s="41">
        <v>-445.43</v>
      </c>
      <c r="E148" s="11">
        <f t="shared" si="6"/>
        <v>14784.339999999998</v>
      </c>
      <c r="F148" s="40" t="s">
        <v>191</v>
      </c>
      <c r="G148" s="44" t="s">
        <v>192</v>
      </c>
      <c r="H148" s="44"/>
      <c r="I148" s="44"/>
      <c r="J148" s="44"/>
    </row>
    <row r="149" spans="1:13" x14ac:dyDescent="0.25">
      <c r="A149" s="43">
        <v>39440</v>
      </c>
      <c r="B149" s="44">
        <v>2</v>
      </c>
      <c r="C149" s="44">
        <v>12</v>
      </c>
      <c r="D149" s="41">
        <v>-450.47</v>
      </c>
      <c r="E149" s="11">
        <f t="shared" si="6"/>
        <v>14333.869999999999</v>
      </c>
      <c r="F149" s="40" t="s">
        <v>191</v>
      </c>
      <c r="G149" s="44" t="s">
        <v>192</v>
      </c>
      <c r="H149" s="44"/>
      <c r="I149" s="44"/>
      <c r="J149" s="44"/>
    </row>
    <row r="150" spans="1:13" x14ac:dyDescent="0.25">
      <c r="A150" s="43">
        <v>39444</v>
      </c>
      <c r="B150" s="44">
        <v>1</v>
      </c>
      <c r="C150" s="44">
        <v>12</v>
      </c>
      <c r="D150" s="41">
        <v>-438.9</v>
      </c>
      <c r="E150" s="11">
        <f t="shared" si="6"/>
        <v>13894.97</v>
      </c>
      <c r="F150" s="40" t="s">
        <v>191</v>
      </c>
      <c r="G150" s="44" t="s">
        <v>192</v>
      </c>
      <c r="H150" s="44"/>
      <c r="I150" s="44"/>
      <c r="J150" s="44"/>
      <c r="L150" s="17">
        <f>SUM(D148:D150)</f>
        <v>-1334.8000000000002</v>
      </c>
    </row>
    <row r="151" spans="1:13" x14ac:dyDescent="0.25">
      <c r="A151" s="43">
        <v>39094</v>
      </c>
      <c r="B151" s="44">
        <v>2</v>
      </c>
      <c r="C151" s="44">
        <v>1</v>
      </c>
      <c r="D151" s="11">
        <v>2.68</v>
      </c>
      <c r="E151" s="11">
        <f t="shared" si="6"/>
        <v>13897.65</v>
      </c>
      <c r="F151" s="11" t="s">
        <v>131</v>
      </c>
      <c r="G151" s="44" t="s">
        <v>15</v>
      </c>
      <c r="H151" s="44"/>
      <c r="I151" s="44"/>
      <c r="J151" s="44"/>
    </row>
    <row r="152" spans="1:13" x14ac:dyDescent="0.25">
      <c r="A152" s="4">
        <v>39185</v>
      </c>
      <c r="B152" s="5">
        <v>2</v>
      </c>
      <c r="C152" s="5">
        <v>4</v>
      </c>
      <c r="D152" s="10">
        <v>-0.01</v>
      </c>
      <c r="E152" s="11">
        <f t="shared" si="6"/>
        <v>13897.64</v>
      </c>
      <c r="F152" s="11" t="s">
        <v>131</v>
      </c>
      <c r="G152" s="44" t="s">
        <v>15</v>
      </c>
      <c r="H152" s="7"/>
      <c r="I152" s="44"/>
      <c r="J152" s="44"/>
    </row>
    <row r="153" spans="1:13" x14ac:dyDescent="0.25">
      <c r="A153" s="43">
        <v>39185</v>
      </c>
      <c r="B153" s="44">
        <v>2</v>
      </c>
      <c r="C153" s="44">
        <v>4</v>
      </c>
      <c r="D153" s="11">
        <v>6.04</v>
      </c>
      <c r="E153" s="11">
        <f t="shared" si="6"/>
        <v>13903.68</v>
      </c>
      <c r="F153" s="11" t="s">
        <v>131</v>
      </c>
      <c r="G153" s="44" t="s">
        <v>15</v>
      </c>
      <c r="H153" s="44"/>
      <c r="I153" s="44"/>
      <c r="J153" s="44"/>
    </row>
    <row r="154" spans="1:13" x14ac:dyDescent="0.25">
      <c r="A154" s="43">
        <v>39276</v>
      </c>
      <c r="B154" s="44">
        <v>2</v>
      </c>
      <c r="C154" s="44">
        <v>7</v>
      </c>
      <c r="D154" s="11">
        <v>11.72</v>
      </c>
      <c r="E154" s="11">
        <f t="shared" si="6"/>
        <v>13915.4</v>
      </c>
      <c r="F154" s="11" t="s">
        <v>131</v>
      </c>
      <c r="G154" s="44" t="s">
        <v>15</v>
      </c>
      <c r="H154" s="44"/>
      <c r="I154" s="44"/>
      <c r="J154" s="44"/>
    </row>
    <row r="155" spans="1:13" x14ac:dyDescent="0.25">
      <c r="A155" s="43">
        <v>39367</v>
      </c>
      <c r="B155" s="44">
        <v>1</v>
      </c>
      <c r="C155" s="44">
        <v>10</v>
      </c>
      <c r="D155" s="40">
        <v>15.34</v>
      </c>
      <c r="E155" s="11">
        <f t="shared" si="6"/>
        <v>13930.74</v>
      </c>
      <c r="F155" s="40" t="s">
        <v>131</v>
      </c>
      <c r="G155" s="44" t="s">
        <v>15</v>
      </c>
      <c r="H155" s="44"/>
      <c r="I155" s="44"/>
      <c r="J155" s="44"/>
      <c r="M155" s="17">
        <f>SUM(D151:D155)</f>
        <v>35.769999999999996</v>
      </c>
    </row>
    <row r="156" spans="1:13" x14ac:dyDescent="0.25">
      <c r="A156" s="43">
        <v>39358</v>
      </c>
      <c r="B156" s="44">
        <v>1</v>
      </c>
      <c r="C156" s="44">
        <v>10</v>
      </c>
      <c r="D156" s="41">
        <v>-3260.87</v>
      </c>
      <c r="E156" s="11">
        <f t="shared" si="6"/>
        <v>10669.869999999999</v>
      </c>
      <c r="F156" s="40" t="s">
        <v>136</v>
      </c>
      <c r="G156" s="44" t="s">
        <v>183</v>
      </c>
      <c r="H156" s="44"/>
      <c r="I156" s="44"/>
      <c r="J156" s="44"/>
    </row>
    <row r="157" spans="1:13" x14ac:dyDescent="0.25">
      <c r="A157" s="43">
        <v>39398</v>
      </c>
      <c r="B157" s="44">
        <v>2</v>
      </c>
      <c r="C157" s="44">
        <v>11</v>
      </c>
      <c r="D157" s="41">
        <v>-2122.0100000000002</v>
      </c>
      <c r="E157" s="11">
        <f t="shared" si="6"/>
        <v>8547.8599999999988</v>
      </c>
      <c r="F157" s="40" t="s">
        <v>136</v>
      </c>
      <c r="G157" s="44" t="s">
        <v>183</v>
      </c>
      <c r="H157" s="44"/>
      <c r="I157" s="44"/>
      <c r="J157" s="44"/>
    </row>
    <row r="158" spans="1:13" x14ac:dyDescent="0.25">
      <c r="A158" s="43">
        <v>39419</v>
      </c>
      <c r="B158" s="44">
        <v>4</v>
      </c>
      <c r="C158" s="44">
        <v>12</v>
      </c>
      <c r="D158" s="41">
        <v>-674.16</v>
      </c>
      <c r="E158" s="11">
        <f t="shared" si="6"/>
        <v>7873.6999999999989</v>
      </c>
      <c r="F158" s="40" t="s">
        <v>136</v>
      </c>
      <c r="G158" s="6" t="s">
        <v>183</v>
      </c>
      <c r="H158" s="5"/>
      <c r="I158" s="44"/>
      <c r="J158" s="44"/>
      <c r="L158" s="17">
        <f>SUM(D156:D158)</f>
        <v>-6057.04</v>
      </c>
    </row>
    <row r="159" spans="1:13" x14ac:dyDescent="0.25">
      <c r="A159" s="43">
        <v>39084</v>
      </c>
      <c r="B159" s="44">
        <v>3</v>
      </c>
      <c r="C159" s="44">
        <v>1</v>
      </c>
      <c r="D159" s="11">
        <v>10</v>
      </c>
      <c r="E159" s="11">
        <f t="shared" si="6"/>
        <v>7883.6999999999989</v>
      </c>
      <c r="F159" s="11" t="s">
        <v>130</v>
      </c>
      <c r="G159" s="44" t="s">
        <v>86</v>
      </c>
      <c r="H159" s="44"/>
      <c r="I159" s="44"/>
      <c r="J159" s="44"/>
    </row>
    <row r="160" spans="1:13" x14ac:dyDescent="0.25">
      <c r="A160" s="43">
        <v>39090</v>
      </c>
      <c r="B160" s="44">
        <v>2</v>
      </c>
      <c r="C160" s="44">
        <v>1</v>
      </c>
      <c r="D160" s="11">
        <v>30</v>
      </c>
      <c r="E160" s="11">
        <f t="shared" si="6"/>
        <v>7913.6999999999989</v>
      </c>
      <c r="F160" s="11" t="s">
        <v>130</v>
      </c>
      <c r="G160" s="44" t="s">
        <v>94</v>
      </c>
      <c r="H160" s="44"/>
      <c r="I160" s="44"/>
      <c r="J160" s="44"/>
    </row>
    <row r="161" spans="1:14" x14ac:dyDescent="0.25">
      <c r="A161" s="43">
        <v>39114</v>
      </c>
      <c r="B161" s="44">
        <v>2</v>
      </c>
      <c r="C161" s="44">
        <v>2</v>
      </c>
      <c r="D161" s="11">
        <v>10</v>
      </c>
      <c r="E161" s="11">
        <f t="shared" si="6"/>
        <v>7923.6999999999989</v>
      </c>
      <c r="F161" s="11" t="s">
        <v>130</v>
      </c>
      <c r="G161" s="44" t="s">
        <v>86</v>
      </c>
      <c r="H161" s="44"/>
      <c r="I161" s="44"/>
      <c r="J161" s="44"/>
    </row>
    <row r="162" spans="1:14" x14ac:dyDescent="0.25">
      <c r="A162" s="43">
        <v>39142</v>
      </c>
      <c r="B162" s="44">
        <v>2</v>
      </c>
      <c r="C162" s="44">
        <v>3</v>
      </c>
      <c r="D162" s="11">
        <v>10</v>
      </c>
      <c r="E162" s="11">
        <f t="shared" si="6"/>
        <v>7933.6999999999989</v>
      </c>
      <c r="F162" s="11" t="s">
        <v>130</v>
      </c>
      <c r="G162" s="44" t="s">
        <v>86</v>
      </c>
      <c r="H162" s="44"/>
      <c r="I162" s="44"/>
      <c r="J162" s="44"/>
    </row>
    <row r="163" spans="1:14" x14ac:dyDescent="0.25">
      <c r="A163" s="43">
        <v>39146</v>
      </c>
      <c r="B163" s="44">
        <v>2</v>
      </c>
      <c r="C163" s="44">
        <v>3</v>
      </c>
      <c r="D163" s="11">
        <v>50</v>
      </c>
      <c r="E163" s="11">
        <f t="shared" si="6"/>
        <v>7983.6999999999989</v>
      </c>
      <c r="F163" s="11" t="s">
        <v>130</v>
      </c>
      <c r="G163" s="44" t="s">
        <v>68</v>
      </c>
      <c r="H163" s="44"/>
      <c r="I163" s="44"/>
      <c r="J163" s="44"/>
    </row>
    <row r="164" spans="1:14" x14ac:dyDescent="0.25">
      <c r="A164" s="43">
        <v>39163</v>
      </c>
      <c r="B164" s="44">
        <v>1</v>
      </c>
      <c r="C164" s="44">
        <v>3</v>
      </c>
      <c r="D164" s="11">
        <v>20</v>
      </c>
      <c r="E164" s="11">
        <f t="shared" si="6"/>
        <v>8003.6999999999989</v>
      </c>
      <c r="F164" s="11" t="s">
        <v>130</v>
      </c>
      <c r="G164" s="44" t="s">
        <v>117</v>
      </c>
      <c r="H164" s="44"/>
      <c r="I164" s="44"/>
      <c r="J164" s="44"/>
    </row>
    <row r="165" spans="1:14" x14ac:dyDescent="0.25">
      <c r="A165" s="43">
        <v>39174</v>
      </c>
      <c r="B165" s="44">
        <v>2</v>
      </c>
      <c r="C165" s="44">
        <v>4</v>
      </c>
      <c r="D165" s="11">
        <v>30</v>
      </c>
      <c r="E165" s="11">
        <f t="shared" si="6"/>
        <v>8033.6999999999989</v>
      </c>
      <c r="F165" s="11" t="s">
        <v>130</v>
      </c>
      <c r="G165" s="44" t="s">
        <v>80</v>
      </c>
      <c r="H165" s="44"/>
      <c r="I165" s="44"/>
      <c r="J165" s="44"/>
    </row>
    <row r="166" spans="1:14" x14ac:dyDescent="0.25">
      <c r="A166" s="43">
        <v>39174</v>
      </c>
      <c r="B166" s="44">
        <v>3</v>
      </c>
      <c r="C166" s="44">
        <v>4</v>
      </c>
      <c r="D166" s="11">
        <v>10</v>
      </c>
      <c r="E166" s="11">
        <f t="shared" si="6"/>
        <v>8043.6999999999989</v>
      </c>
      <c r="F166" s="11" t="s">
        <v>130</v>
      </c>
      <c r="G166" s="44" t="s">
        <v>86</v>
      </c>
      <c r="H166" s="44"/>
      <c r="I166" s="44"/>
      <c r="J166" s="44"/>
    </row>
    <row r="167" spans="1:14" x14ac:dyDescent="0.25">
      <c r="A167" s="43">
        <v>39175</v>
      </c>
      <c r="B167" s="44">
        <v>2</v>
      </c>
      <c r="C167" s="44">
        <v>4</v>
      </c>
      <c r="D167" s="11">
        <v>50</v>
      </c>
      <c r="E167" s="11">
        <f t="shared" si="6"/>
        <v>8093.6999999999989</v>
      </c>
      <c r="F167" s="11" t="s">
        <v>130</v>
      </c>
      <c r="G167" s="44" t="s">
        <v>113</v>
      </c>
      <c r="H167" s="44"/>
      <c r="I167" s="44"/>
      <c r="J167" s="44"/>
    </row>
    <row r="168" spans="1:14" x14ac:dyDescent="0.25">
      <c r="A168" s="43">
        <v>39188</v>
      </c>
      <c r="B168" s="44">
        <v>1</v>
      </c>
      <c r="C168" s="44">
        <v>4</v>
      </c>
      <c r="D168" s="11">
        <v>50</v>
      </c>
      <c r="E168" s="11">
        <f t="shared" si="6"/>
        <v>8143.6999999999989</v>
      </c>
      <c r="F168" s="11" t="s">
        <v>130</v>
      </c>
      <c r="G168" s="44" t="s">
        <v>115</v>
      </c>
      <c r="H168" s="44"/>
      <c r="I168" s="44"/>
      <c r="J168" s="44"/>
    </row>
    <row r="169" spans="1:14" x14ac:dyDescent="0.25">
      <c r="A169" s="43">
        <v>39188</v>
      </c>
      <c r="B169" s="44">
        <v>1</v>
      </c>
      <c r="C169" s="44">
        <v>4</v>
      </c>
      <c r="D169" s="11">
        <v>22</v>
      </c>
      <c r="E169" s="11">
        <f t="shared" si="6"/>
        <v>8165.6999999999989</v>
      </c>
      <c r="F169" s="11" t="s">
        <v>130</v>
      </c>
      <c r="G169" s="44" t="s">
        <v>13</v>
      </c>
      <c r="H169" s="44"/>
      <c r="I169" s="44"/>
      <c r="J169" s="44"/>
      <c r="M169" s="17"/>
      <c r="N169">
        <f>COUNT(D148:D169)</f>
        <v>22</v>
      </c>
    </row>
    <row r="170" spans="1:14" x14ac:dyDescent="0.25">
      <c r="A170" s="43">
        <v>39191</v>
      </c>
      <c r="B170" s="44">
        <v>1</v>
      </c>
      <c r="C170" s="44">
        <v>4</v>
      </c>
      <c r="D170" s="11">
        <v>50</v>
      </c>
      <c r="E170" s="11">
        <f t="shared" ref="E170:E201" si="7">+E169+D170</f>
        <v>8215.6999999999989</v>
      </c>
      <c r="F170" s="11" t="s">
        <v>130</v>
      </c>
      <c r="G170" s="44" t="s">
        <v>116</v>
      </c>
      <c r="H170" s="44"/>
      <c r="I170" s="44"/>
      <c r="J170" s="44"/>
    </row>
    <row r="171" spans="1:14" x14ac:dyDescent="0.25">
      <c r="A171" s="43">
        <v>39204</v>
      </c>
      <c r="B171" s="44">
        <v>2</v>
      </c>
      <c r="C171" s="44">
        <v>5</v>
      </c>
      <c r="D171" s="11">
        <v>10</v>
      </c>
      <c r="E171" s="11">
        <f t="shared" si="7"/>
        <v>8225.6999999999989</v>
      </c>
      <c r="F171" s="11" t="s">
        <v>130</v>
      </c>
      <c r="G171" s="44" t="s">
        <v>86</v>
      </c>
      <c r="H171" s="44"/>
      <c r="I171" s="44"/>
      <c r="J171" s="44"/>
    </row>
    <row r="172" spans="1:14" x14ac:dyDescent="0.25">
      <c r="A172" s="43">
        <v>39209</v>
      </c>
      <c r="B172" s="44">
        <v>2</v>
      </c>
      <c r="C172" s="44">
        <v>5</v>
      </c>
      <c r="D172" s="11">
        <v>43.03</v>
      </c>
      <c r="E172" s="11">
        <f t="shared" si="7"/>
        <v>8268.73</v>
      </c>
      <c r="F172" s="11" t="s">
        <v>130</v>
      </c>
      <c r="G172" s="44" t="s">
        <v>109</v>
      </c>
      <c r="H172" s="44"/>
      <c r="I172" s="44"/>
      <c r="J172" s="44"/>
    </row>
    <row r="173" spans="1:14" x14ac:dyDescent="0.25">
      <c r="A173" s="43">
        <v>39212</v>
      </c>
      <c r="B173" s="44">
        <v>1</v>
      </c>
      <c r="C173" s="44">
        <v>5</v>
      </c>
      <c r="D173" s="11">
        <v>25</v>
      </c>
      <c r="E173" s="11">
        <f t="shared" si="7"/>
        <v>8293.73</v>
      </c>
      <c r="F173" s="11" t="s">
        <v>130</v>
      </c>
      <c r="G173" s="44" t="s">
        <v>76</v>
      </c>
      <c r="H173" s="44"/>
      <c r="I173" s="44"/>
      <c r="J173" s="44"/>
    </row>
    <row r="174" spans="1:14" x14ac:dyDescent="0.25">
      <c r="A174" s="43">
        <v>39220</v>
      </c>
      <c r="B174" s="44">
        <v>1</v>
      </c>
      <c r="C174" s="44">
        <v>5</v>
      </c>
      <c r="D174" s="11">
        <v>5</v>
      </c>
      <c r="E174" s="11">
        <f t="shared" si="7"/>
        <v>8298.73</v>
      </c>
      <c r="F174" s="11" t="s">
        <v>130</v>
      </c>
      <c r="G174" s="44" t="s">
        <v>109</v>
      </c>
      <c r="H174" s="44"/>
      <c r="I174" s="44"/>
      <c r="J174" s="44"/>
    </row>
    <row r="175" spans="1:14" x14ac:dyDescent="0.25">
      <c r="A175" s="43">
        <v>39234</v>
      </c>
      <c r="B175" s="44">
        <v>1</v>
      </c>
      <c r="C175" s="44">
        <v>6</v>
      </c>
      <c r="D175" s="11">
        <v>10</v>
      </c>
      <c r="E175" s="11">
        <f t="shared" si="7"/>
        <v>8308.73</v>
      </c>
      <c r="F175" s="11" t="s">
        <v>130</v>
      </c>
      <c r="G175" s="44" t="s">
        <v>86</v>
      </c>
      <c r="H175" s="44"/>
      <c r="I175" s="44"/>
      <c r="J175" s="44"/>
    </row>
    <row r="176" spans="1:14" x14ac:dyDescent="0.25">
      <c r="A176" s="43">
        <v>39234</v>
      </c>
      <c r="B176" s="44">
        <v>1</v>
      </c>
      <c r="C176" s="44">
        <v>6</v>
      </c>
      <c r="D176" s="11">
        <v>15</v>
      </c>
      <c r="E176" s="11">
        <f t="shared" si="7"/>
        <v>8323.73</v>
      </c>
      <c r="F176" s="11" t="s">
        <v>130</v>
      </c>
      <c r="G176" s="44" t="s">
        <v>110</v>
      </c>
      <c r="H176" s="44"/>
      <c r="I176" s="44"/>
      <c r="J176" s="44"/>
    </row>
    <row r="177" spans="1:14" x14ac:dyDescent="0.25">
      <c r="A177" s="43">
        <v>39260</v>
      </c>
      <c r="B177" s="44">
        <v>1</v>
      </c>
      <c r="C177" s="44">
        <v>6</v>
      </c>
      <c r="D177" s="11">
        <v>200</v>
      </c>
      <c r="E177" s="11">
        <f t="shared" si="7"/>
        <v>8523.73</v>
      </c>
      <c r="F177" s="11" t="s">
        <v>130</v>
      </c>
      <c r="G177" s="44" t="s">
        <v>14</v>
      </c>
      <c r="H177" s="44"/>
      <c r="I177" s="44"/>
      <c r="J177" s="44"/>
    </row>
    <row r="178" spans="1:14" x14ac:dyDescent="0.25">
      <c r="A178" s="43">
        <v>39265</v>
      </c>
      <c r="B178" s="44">
        <v>3</v>
      </c>
      <c r="C178" s="44">
        <v>7</v>
      </c>
      <c r="D178" s="11">
        <v>10</v>
      </c>
      <c r="E178" s="11">
        <f t="shared" si="7"/>
        <v>8533.73</v>
      </c>
      <c r="F178" s="11" t="s">
        <v>130</v>
      </c>
      <c r="G178" s="44" t="s">
        <v>86</v>
      </c>
      <c r="H178" s="44"/>
      <c r="I178" s="44"/>
      <c r="J178" s="44"/>
      <c r="M178" s="17"/>
      <c r="N178">
        <f>COUNT(D170:D178)</f>
        <v>9</v>
      </c>
    </row>
    <row r="179" spans="1:14" x14ac:dyDescent="0.25">
      <c r="A179" s="43">
        <v>39272</v>
      </c>
      <c r="B179" s="44">
        <v>2</v>
      </c>
      <c r="C179" s="44">
        <v>7</v>
      </c>
      <c r="D179" s="11">
        <v>65</v>
      </c>
      <c r="E179" s="11">
        <f t="shared" si="7"/>
        <v>8598.73</v>
      </c>
      <c r="F179" s="11" t="s">
        <v>130</v>
      </c>
      <c r="G179" s="44" t="s">
        <v>117</v>
      </c>
      <c r="H179" s="44"/>
      <c r="I179" s="44"/>
      <c r="J179" s="44"/>
    </row>
    <row r="180" spans="1:14" x14ac:dyDescent="0.25">
      <c r="A180" s="43">
        <v>39276</v>
      </c>
      <c r="B180" s="44">
        <v>2</v>
      </c>
      <c r="C180" s="44">
        <v>7</v>
      </c>
      <c r="D180" s="11">
        <v>100</v>
      </c>
      <c r="E180" s="11">
        <f t="shared" si="7"/>
        <v>8698.73</v>
      </c>
      <c r="F180" s="11" t="s">
        <v>130</v>
      </c>
      <c r="G180" s="44" t="s">
        <v>99</v>
      </c>
      <c r="H180" s="44"/>
      <c r="I180" s="44"/>
      <c r="J180" s="44"/>
    </row>
    <row r="181" spans="1:14" x14ac:dyDescent="0.25">
      <c r="A181" s="43">
        <v>39295</v>
      </c>
      <c r="B181" s="44"/>
      <c r="C181" s="44"/>
      <c r="D181" s="40">
        <v>10</v>
      </c>
      <c r="E181" s="11">
        <f t="shared" si="7"/>
        <v>8708.73</v>
      </c>
      <c r="F181" s="11" t="s">
        <v>130</v>
      </c>
      <c r="G181" s="44" t="s">
        <v>86</v>
      </c>
      <c r="H181" s="44"/>
      <c r="I181" s="44"/>
      <c r="J181" s="44"/>
    </row>
    <row r="182" spans="1:14" x14ac:dyDescent="0.25">
      <c r="A182" s="43">
        <v>39296</v>
      </c>
      <c r="B182" s="44"/>
      <c r="C182" s="44"/>
      <c r="D182" s="40">
        <v>25</v>
      </c>
      <c r="E182" s="11">
        <f t="shared" si="7"/>
        <v>8733.73</v>
      </c>
      <c r="F182" s="11" t="s">
        <v>130</v>
      </c>
      <c r="G182" s="44" t="s">
        <v>81</v>
      </c>
      <c r="H182" s="44"/>
      <c r="I182" s="44"/>
      <c r="J182" s="44"/>
      <c r="L182" s="17"/>
    </row>
    <row r="183" spans="1:14" x14ac:dyDescent="0.25">
      <c r="A183" s="43">
        <v>39304</v>
      </c>
      <c r="B183" s="44"/>
      <c r="C183" s="44"/>
      <c r="D183" s="40">
        <v>10</v>
      </c>
      <c r="E183" s="11">
        <f t="shared" si="7"/>
        <v>8743.73</v>
      </c>
      <c r="F183" s="11" t="s">
        <v>130</v>
      </c>
      <c r="G183" s="44" t="s">
        <v>70</v>
      </c>
      <c r="H183" s="44"/>
      <c r="I183" s="44"/>
      <c r="J183" s="44"/>
    </row>
    <row r="184" spans="1:14" x14ac:dyDescent="0.25">
      <c r="A184" s="43">
        <v>39316</v>
      </c>
      <c r="B184" s="44">
        <v>1</v>
      </c>
      <c r="C184" s="44">
        <v>8</v>
      </c>
      <c r="D184" s="40">
        <v>50</v>
      </c>
      <c r="E184" s="11">
        <f t="shared" si="7"/>
        <v>8793.73</v>
      </c>
      <c r="F184" s="40" t="s">
        <v>130</v>
      </c>
      <c r="G184" s="44" t="s">
        <v>65</v>
      </c>
      <c r="H184" s="44"/>
      <c r="I184" s="44"/>
      <c r="J184" s="44"/>
    </row>
    <row r="185" spans="1:14" x14ac:dyDescent="0.25">
      <c r="A185" s="43">
        <v>39322</v>
      </c>
      <c r="B185" s="44">
        <v>1</v>
      </c>
      <c r="C185" s="44">
        <v>8</v>
      </c>
      <c r="D185" s="40">
        <v>50</v>
      </c>
      <c r="E185" s="11">
        <f t="shared" si="7"/>
        <v>8843.73</v>
      </c>
      <c r="F185" s="40" t="s">
        <v>130</v>
      </c>
      <c r="G185" s="44" t="s">
        <v>116</v>
      </c>
      <c r="H185" s="44"/>
      <c r="I185" s="44"/>
      <c r="J185" s="44"/>
    </row>
    <row r="186" spans="1:14" x14ac:dyDescent="0.25">
      <c r="A186" s="43">
        <v>39325</v>
      </c>
      <c r="B186" s="44">
        <v>1</v>
      </c>
      <c r="C186" s="44">
        <v>8</v>
      </c>
      <c r="D186" s="40">
        <v>15</v>
      </c>
      <c r="E186" s="11">
        <f t="shared" si="7"/>
        <v>8858.73</v>
      </c>
      <c r="F186" s="40" t="s">
        <v>130</v>
      </c>
      <c r="G186" s="44" t="s">
        <v>110</v>
      </c>
      <c r="H186" s="44"/>
      <c r="I186" s="44"/>
      <c r="J186" s="44"/>
    </row>
    <row r="187" spans="1:14" x14ac:dyDescent="0.25">
      <c r="A187" s="43">
        <v>39328</v>
      </c>
      <c r="B187" s="44">
        <v>2</v>
      </c>
      <c r="C187" s="44">
        <v>9</v>
      </c>
      <c r="D187" s="40">
        <v>10</v>
      </c>
      <c r="E187" s="11">
        <f t="shared" si="7"/>
        <v>8868.73</v>
      </c>
      <c r="F187" s="40" t="s">
        <v>130</v>
      </c>
      <c r="G187" s="44" t="s">
        <v>86</v>
      </c>
      <c r="H187" s="44"/>
      <c r="I187" s="44"/>
      <c r="J187" s="44"/>
    </row>
    <row r="188" spans="1:14" x14ac:dyDescent="0.25">
      <c r="A188" s="43">
        <v>39328</v>
      </c>
      <c r="B188" s="44">
        <v>2</v>
      </c>
      <c r="C188" s="44">
        <v>9</v>
      </c>
      <c r="D188" s="40">
        <v>100</v>
      </c>
      <c r="E188" s="11">
        <f t="shared" si="7"/>
        <v>8968.73</v>
      </c>
      <c r="F188" s="40" t="s">
        <v>130</v>
      </c>
      <c r="G188" s="44" t="s">
        <v>179</v>
      </c>
      <c r="H188" s="44"/>
      <c r="I188" s="44"/>
      <c r="J188" s="44"/>
    </row>
    <row r="189" spans="1:14" x14ac:dyDescent="0.25">
      <c r="A189" s="43">
        <v>39338</v>
      </c>
      <c r="B189" s="44">
        <v>1</v>
      </c>
      <c r="C189" s="44">
        <v>9</v>
      </c>
      <c r="D189" s="40">
        <v>2000</v>
      </c>
      <c r="E189" s="11">
        <f t="shared" si="7"/>
        <v>10968.73</v>
      </c>
      <c r="F189" s="40" t="s">
        <v>130</v>
      </c>
      <c r="G189" s="44" t="s">
        <v>180</v>
      </c>
      <c r="H189" s="44"/>
      <c r="I189" s="44"/>
      <c r="J189" s="44"/>
    </row>
    <row r="190" spans="1:14" x14ac:dyDescent="0.25">
      <c r="A190" s="43">
        <v>39344</v>
      </c>
      <c r="B190" s="44">
        <v>1</v>
      </c>
      <c r="C190" s="44">
        <v>9</v>
      </c>
      <c r="D190" s="40">
        <v>100</v>
      </c>
      <c r="E190" s="11">
        <f t="shared" si="7"/>
        <v>11068.73</v>
      </c>
      <c r="F190" s="40" t="s">
        <v>130</v>
      </c>
      <c r="G190" s="44" t="s">
        <v>182</v>
      </c>
      <c r="H190" s="44"/>
      <c r="I190" s="44"/>
      <c r="J190" s="44"/>
    </row>
    <row r="191" spans="1:14" x14ac:dyDescent="0.25">
      <c r="A191" s="43">
        <v>39356</v>
      </c>
      <c r="B191" s="44">
        <v>2</v>
      </c>
      <c r="C191" s="44">
        <v>10</v>
      </c>
      <c r="D191" s="40">
        <v>10</v>
      </c>
      <c r="E191" s="11">
        <f t="shared" si="7"/>
        <v>11078.73</v>
      </c>
      <c r="F191" s="40" t="s">
        <v>130</v>
      </c>
      <c r="G191" s="44" t="s">
        <v>86</v>
      </c>
      <c r="H191" s="44"/>
      <c r="I191" s="44"/>
      <c r="J191" s="44"/>
    </row>
    <row r="192" spans="1:14" x14ac:dyDescent="0.25">
      <c r="A192" s="43">
        <v>39358</v>
      </c>
      <c r="B192" s="44">
        <v>2</v>
      </c>
      <c r="C192" s="44">
        <v>10</v>
      </c>
      <c r="D192" s="40">
        <v>250</v>
      </c>
      <c r="E192" s="11">
        <f t="shared" si="7"/>
        <v>11328.73</v>
      </c>
      <c r="F192" s="40" t="s">
        <v>130</v>
      </c>
      <c r="G192" s="44" t="s">
        <v>79</v>
      </c>
      <c r="H192" s="44"/>
      <c r="I192" s="44"/>
      <c r="J192" s="44"/>
    </row>
    <row r="193" spans="1:12" x14ac:dyDescent="0.25">
      <c r="A193" s="43">
        <v>39387</v>
      </c>
      <c r="B193" s="44">
        <v>3</v>
      </c>
      <c r="C193" s="44">
        <v>11</v>
      </c>
      <c r="D193" s="40">
        <v>10</v>
      </c>
      <c r="E193" s="11">
        <f t="shared" si="7"/>
        <v>11338.73</v>
      </c>
      <c r="F193" s="40" t="s">
        <v>130</v>
      </c>
      <c r="G193" s="44" t="s">
        <v>86</v>
      </c>
      <c r="H193" s="44"/>
      <c r="I193" s="44"/>
      <c r="J193" s="44"/>
    </row>
    <row r="194" spans="1:12" x14ac:dyDescent="0.25">
      <c r="A194" s="43">
        <v>39393</v>
      </c>
      <c r="B194" s="44">
        <v>3</v>
      </c>
      <c r="C194" s="44">
        <v>11</v>
      </c>
      <c r="D194" s="40">
        <v>25</v>
      </c>
      <c r="E194" s="11">
        <f t="shared" si="7"/>
        <v>11363.73</v>
      </c>
      <c r="F194" s="40" t="s">
        <v>130</v>
      </c>
      <c r="G194" s="44" t="s">
        <v>69</v>
      </c>
      <c r="H194" s="44"/>
      <c r="I194" s="44"/>
      <c r="J194" s="44"/>
    </row>
    <row r="195" spans="1:12" x14ac:dyDescent="0.25">
      <c r="A195" s="43">
        <v>39395</v>
      </c>
      <c r="B195" s="44">
        <v>3</v>
      </c>
      <c r="C195" s="44">
        <v>11</v>
      </c>
      <c r="D195" s="40">
        <v>250</v>
      </c>
      <c r="E195" s="11">
        <f t="shared" si="7"/>
        <v>11613.73</v>
      </c>
      <c r="F195" s="40" t="s">
        <v>130</v>
      </c>
      <c r="G195" s="44" t="s">
        <v>184</v>
      </c>
      <c r="H195" s="44"/>
      <c r="I195" s="44"/>
      <c r="J195" s="44"/>
    </row>
    <row r="196" spans="1:12" x14ac:dyDescent="0.25">
      <c r="A196" s="43">
        <v>39399</v>
      </c>
      <c r="B196" s="44">
        <v>2</v>
      </c>
      <c r="C196" s="44">
        <v>11</v>
      </c>
      <c r="D196" s="40">
        <v>20</v>
      </c>
      <c r="E196" s="11">
        <f t="shared" si="7"/>
        <v>11633.73</v>
      </c>
      <c r="F196" s="40" t="s">
        <v>130</v>
      </c>
      <c r="G196" s="44" t="s">
        <v>72</v>
      </c>
      <c r="H196" s="44"/>
      <c r="I196" s="44"/>
      <c r="J196" s="44"/>
    </row>
    <row r="197" spans="1:12" x14ac:dyDescent="0.25">
      <c r="A197" s="43">
        <v>39407</v>
      </c>
      <c r="B197" s="44">
        <v>2</v>
      </c>
      <c r="C197" s="44">
        <v>11</v>
      </c>
      <c r="D197" s="40">
        <v>25</v>
      </c>
      <c r="E197" s="11">
        <f t="shared" si="7"/>
        <v>11658.73</v>
      </c>
      <c r="F197" s="40" t="s">
        <v>130</v>
      </c>
      <c r="G197" s="44" t="s">
        <v>81</v>
      </c>
      <c r="H197" s="44"/>
      <c r="I197" s="44"/>
      <c r="J197" s="44"/>
      <c r="L197" s="17"/>
    </row>
    <row r="198" spans="1:12" x14ac:dyDescent="0.25">
      <c r="A198" s="43">
        <v>39408</v>
      </c>
      <c r="B198" s="44">
        <v>2</v>
      </c>
      <c r="C198" s="44">
        <v>11</v>
      </c>
      <c r="D198" s="40">
        <v>250</v>
      </c>
      <c r="E198" s="11">
        <f t="shared" si="7"/>
        <v>11908.73</v>
      </c>
      <c r="F198" s="40" t="s">
        <v>130</v>
      </c>
      <c r="G198" s="44" t="s">
        <v>185</v>
      </c>
      <c r="H198" s="44"/>
      <c r="I198" s="44"/>
      <c r="J198" s="44"/>
      <c r="L198" s="17"/>
    </row>
    <row r="199" spans="1:12" x14ac:dyDescent="0.25">
      <c r="A199" s="43">
        <v>39412</v>
      </c>
      <c r="B199" s="44">
        <v>2</v>
      </c>
      <c r="C199" s="44">
        <v>11</v>
      </c>
      <c r="D199" s="40">
        <v>15</v>
      </c>
      <c r="E199" s="11">
        <f t="shared" si="7"/>
        <v>11923.73</v>
      </c>
      <c r="F199" s="40" t="s">
        <v>130</v>
      </c>
      <c r="G199" s="44" t="s">
        <v>110</v>
      </c>
      <c r="H199" s="44"/>
      <c r="I199" s="44"/>
      <c r="J199" s="44"/>
    </row>
    <row r="200" spans="1:12" x14ac:dyDescent="0.25">
      <c r="A200" s="43">
        <v>39412</v>
      </c>
      <c r="B200" s="44">
        <v>1</v>
      </c>
      <c r="C200" s="44">
        <v>11</v>
      </c>
      <c r="D200" s="40">
        <v>100</v>
      </c>
      <c r="E200" s="11">
        <f t="shared" si="7"/>
        <v>12023.73</v>
      </c>
      <c r="F200" s="40" t="s">
        <v>130</v>
      </c>
      <c r="G200" s="44" t="s">
        <v>186</v>
      </c>
      <c r="H200" s="44"/>
      <c r="I200" s="44"/>
      <c r="J200" s="44"/>
    </row>
    <row r="201" spans="1:12" x14ac:dyDescent="0.25">
      <c r="A201" s="43">
        <v>39413</v>
      </c>
      <c r="B201" s="44">
        <v>1</v>
      </c>
      <c r="C201" s="44">
        <v>11</v>
      </c>
      <c r="D201" s="40">
        <v>250</v>
      </c>
      <c r="E201" s="11">
        <f t="shared" si="7"/>
        <v>12273.73</v>
      </c>
      <c r="F201" s="40" t="s">
        <v>130</v>
      </c>
      <c r="G201" s="44" t="s">
        <v>184</v>
      </c>
      <c r="H201" s="44"/>
      <c r="I201" s="44"/>
      <c r="J201" s="44"/>
    </row>
    <row r="202" spans="1:12" s="44" customFormat="1" x14ac:dyDescent="0.25">
      <c r="A202" s="43">
        <v>39419</v>
      </c>
      <c r="B202" s="44">
        <v>4</v>
      </c>
      <c r="C202" s="44">
        <v>12</v>
      </c>
      <c r="D202" s="40">
        <v>10</v>
      </c>
      <c r="E202" s="11">
        <f t="shared" ref="E202:E233" si="8">+E201+D202</f>
        <v>12283.73</v>
      </c>
      <c r="F202" s="40" t="s">
        <v>130</v>
      </c>
      <c r="G202" s="44" t="s">
        <v>86</v>
      </c>
    </row>
    <row r="203" spans="1:12" x14ac:dyDescent="0.25">
      <c r="A203" s="43">
        <v>39419</v>
      </c>
      <c r="B203" s="44">
        <v>4</v>
      </c>
      <c r="C203" s="44">
        <v>12</v>
      </c>
      <c r="D203" s="40">
        <v>50</v>
      </c>
      <c r="E203" s="11">
        <f t="shared" si="8"/>
        <v>12333.73</v>
      </c>
      <c r="F203" s="40" t="s">
        <v>130</v>
      </c>
      <c r="G203" s="44" t="s">
        <v>85</v>
      </c>
      <c r="H203" s="44"/>
      <c r="I203" s="44"/>
      <c r="J203" s="44"/>
    </row>
    <row r="204" spans="1:12" x14ac:dyDescent="0.25">
      <c r="A204" s="43">
        <v>39420</v>
      </c>
      <c r="B204" s="44">
        <v>4</v>
      </c>
      <c r="C204" s="44">
        <v>12</v>
      </c>
      <c r="D204" s="40">
        <v>200</v>
      </c>
      <c r="E204" s="11">
        <f t="shared" si="8"/>
        <v>12533.73</v>
      </c>
      <c r="F204" s="40" t="s">
        <v>130</v>
      </c>
      <c r="G204" s="44" t="s">
        <v>103</v>
      </c>
      <c r="H204" s="44"/>
      <c r="I204" s="44"/>
      <c r="J204" s="44"/>
      <c r="L204" s="17"/>
    </row>
    <row r="205" spans="1:12" x14ac:dyDescent="0.25">
      <c r="A205" s="43">
        <v>39423</v>
      </c>
      <c r="B205" s="44">
        <v>3</v>
      </c>
      <c r="C205" s="44">
        <v>12</v>
      </c>
      <c r="D205" s="40">
        <v>150</v>
      </c>
      <c r="E205" s="11">
        <f t="shared" si="8"/>
        <v>12683.73</v>
      </c>
      <c r="F205" s="40" t="s">
        <v>130</v>
      </c>
      <c r="G205" s="44" t="s">
        <v>106</v>
      </c>
      <c r="H205" s="44"/>
      <c r="I205" s="44"/>
      <c r="J205" s="44"/>
    </row>
    <row r="206" spans="1:12" ht="12.75" customHeight="1" x14ac:dyDescent="0.25">
      <c r="A206" s="43">
        <v>39428</v>
      </c>
      <c r="B206" s="44">
        <v>3</v>
      </c>
      <c r="C206" s="44">
        <v>12</v>
      </c>
      <c r="D206" s="40">
        <v>100</v>
      </c>
      <c r="E206" s="11">
        <f t="shared" si="8"/>
        <v>12783.73</v>
      </c>
      <c r="F206" s="40" t="s">
        <v>130</v>
      </c>
      <c r="G206" s="44" t="s">
        <v>99</v>
      </c>
      <c r="H206" s="44"/>
      <c r="I206" s="44"/>
      <c r="J206" s="44"/>
    </row>
    <row r="207" spans="1:12" x14ac:dyDescent="0.25">
      <c r="A207" s="43">
        <v>39433</v>
      </c>
      <c r="B207" s="44">
        <v>2</v>
      </c>
      <c r="C207" s="44">
        <v>12</v>
      </c>
      <c r="D207" s="40">
        <v>60</v>
      </c>
      <c r="E207" s="11">
        <f t="shared" si="8"/>
        <v>12843.73</v>
      </c>
      <c r="F207" s="40" t="s">
        <v>130</v>
      </c>
      <c r="G207" s="44" t="s">
        <v>93</v>
      </c>
      <c r="H207" s="44"/>
      <c r="I207" s="44"/>
      <c r="J207" s="44"/>
    </row>
    <row r="208" spans="1:12" x14ac:dyDescent="0.25">
      <c r="A208" s="43">
        <v>39436</v>
      </c>
      <c r="B208" s="44">
        <v>2</v>
      </c>
      <c r="C208" s="44">
        <v>12</v>
      </c>
      <c r="D208" s="40">
        <v>50</v>
      </c>
      <c r="E208" s="11">
        <f t="shared" si="8"/>
        <v>12893.73</v>
      </c>
      <c r="F208" s="40" t="s">
        <v>130</v>
      </c>
      <c r="G208" s="44" t="s">
        <v>193</v>
      </c>
      <c r="H208" s="44"/>
      <c r="I208" s="44"/>
      <c r="J208" s="44"/>
    </row>
    <row r="209" spans="1:14" x14ac:dyDescent="0.25">
      <c r="A209" s="43">
        <v>39444</v>
      </c>
      <c r="B209" s="44">
        <v>1</v>
      </c>
      <c r="C209" s="44">
        <v>12</v>
      </c>
      <c r="D209" s="40">
        <v>25</v>
      </c>
      <c r="E209" s="11">
        <f t="shared" si="8"/>
        <v>12918.73</v>
      </c>
      <c r="F209" s="40" t="s">
        <v>130</v>
      </c>
      <c r="G209" s="44" t="s">
        <v>194</v>
      </c>
      <c r="H209" s="44"/>
      <c r="I209" s="44"/>
      <c r="J209" s="44"/>
    </row>
    <row r="210" spans="1:14" x14ac:dyDescent="0.25">
      <c r="A210" s="43">
        <v>39447</v>
      </c>
      <c r="B210" s="44">
        <v>1</v>
      </c>
      <c r="C210" s="44">
        <v>12</v>
      </c>
      <c r="D210" s="40">
        <v>75</v>
      </c>
      <c r="E210" s="11">
        <f t="shared" si="8"/>
        <v>12993.73</v>
      </c>
      <c r="F210" s="40" t="s">
        <v>130</v>
      </c>
      <c r="G210" s="44" t="s">
        <v>195</v>
      </c>
      <c r="H210" s="44"/>
      <c r="I210" s="44"/>
      <c r="J210" s="44"/>
    </row>
    <row r="211" spans="1:14" x14ac:dyDescent="0.25">
      <c r="A211" s="43">
        <v>39447</v>
      </c>
      <c r="B211" s="44">
        <v>1</v>
      </c>
      <c r="C211" s="44">
        <v>12</v>
      </c>
      <c r="D211" s="40">
        <v>100</v>
      </c>
      <c r="E211" s="11">
        <f t="shared" si="8"/>
        <v>13093.73</v>
      </c>
      <c r="F211" s="40" t="s">
        <v>130</v>
      </c>
      <c r="G211" s="44" t="s">
        <v>196</v>
      </c>
      <c r="H211" s="44"/>
      <c r="I211" s="44"/>
      <c r="J211" s="44"/>
      <c r="N211">
        <f>COUNT(D159:D211)</f>
        <v>53</v>
      </c>
    </row>
    <row r="212" spans="1:14" x14ac:dyDescent="0.25">
      <c r="A212" s="43">
        <v>39428</v>
      </c>
      <c r="B212" s="44">
        <v>3</v>
      </c>
      <c r="C212" s="44">
        <v>12</v>
      </c>
      <c r="D212" s="40">
        <v>50</v>
      </c>
      <c r="E212" s="11">
        <f t="shared" si="8"/>
        <v>13143.73</v>
      </c>
      <c r="F212" s="40" t="s">
        <v>187</v>
      </c>
      <c r="G212" s="44" t="s">
        <v>188</v>
      </c>
      <c r="H212" s="44"/>
      <c r="I212" s="44"/>
      <c r="J212" s="44"/>
    </row>
    <row r="213" spans="1:14" x14ac:dyDescent="0.25">
      <c r="A213" s="43">
        <v>39428</v>
      </c>
      <c r="B213" s="44">
        <v>2</v>
      </c>
      <c r="C213" s="44">
        <v>12</v>
      </c>
      <c r="D213" s="40">
        <v>1950</v>
      </c>
      <c r="E213" s="11">
        <f t="shared" si="8"/>
        <v>15093.73</v>
      </c>
      <c r="F213" s="40" t="s">
        <v>187</v>
      </c>
      <c r="G213" s="44" t="s">
        <v>188</v>
      </c>
      <c r="H213" s="44"/>
      <c r="I213" s="44"/>
      <c r="J213" s="44"/>
      <c r="N213">
        <f>COUNT(D212:D213)</f>
        <v>2</v>
      </c>
    </row>
    <row r="214" spans="1:14" x14ac:dyDescent="0.25">
      <c r="A214" s="43">
        <v>39150</v>
      </c>
      <c r="B214" s="44">
        <v>1</v>
      </c>
      <c r="C214" s="44">
        <v>3</v>
      </c>
      <c r="D214" s="11">
        <v>2000</v>
      </c>
      <c r="E214" s="11">
        <f t="shared" si="8"/>
        <v>17093.73</v>
      </c>
      <c r="F214" s="11" t="s">
        <v>172</v>
      </c>
      <c r="G214" s="44" t="s">
        <v>44</v>
      </c>
      <c r="H214" s="44"/>
      <c r="I214" s="44"/>
      <c r="J214" s="44"/>
    </row>
    <row r="215" spans="1:14" x14ac:dyDescent="0.25">
      <c r="A215" s="43">
        <v>39167</v>
      </c>
      <c r="B215" s="44">
        <v>1</v>
      </c>
      <c r="C215" s="44">
        <v>3</v>
      </c>
      <c r="D215" s="11">
        <v>400</v>
      </c>
      <c r="E215" s="11">
        <f t="shared" si="8"/>
        <v>17493.73</v>
      </c>
      <c r="F215" s="11" t="s">
        <v>172</v>
      </c>
      <c r="G215" s="44" t="s">
        <v>45</v>
      </c>
      <c r="H215" s="44"/>
      <c r="I215" s="44"/>
      <c r="J215" s="44"/>
    </row>
    <row r="216" spans="1:14" x14ac:dyDescent="0.25">
      <c r="A216" s="43">
        <v>39175</v>
      </c>
      <c r="B216" s="44">
        <v>2</v>
      </c>
      <c r="C216" s="44">
        <v>4</v>
      </c>
      <c r="D216" s="11">
        <v>7200</v>
      </c>
      <c r="E216" s="11">
        <f t="shared" si="8"/>
        <v>24693.73</v>
      </c>
      <c r="F216" s="11" t="s">
        <v>172</v>
      </c>
      <c r="G216" s="44" t="s">
        <v>38</v>
      </c>
      <c r="H216" s="44"/>
      <c r="I216" s="44"/>
      <c r="J216" s="44"/>
    </row>
    <row r="217" spans="1:14" x14ac:dyDescent="0.25">
      <c r="A217" s="43">
        <v>39177</v>
      </c>
      <c r="B217" s="44">
        <v>2</v>
      </c>
      <c r="C217" s="44">
        <v>4</v>
      </c>
      <c r="D217" s="11">
        <v>400</v>
      </c>
      <c r="E217" s="11">
        <f t="shared" si="8"/>
        <v>25093.73</v>
      </c>
      <c r="F217" s="11" t="s">
        <v>172</v>
      </c>
      <c r="G217" s="44" t="s">
        <v>46</v>
      </c>
      <c r="H217" s="44"/>
      <c r="I217" s="44"/>
      <c r="J217" s="44"/>
    </row>
    <row r="218" spans="1:14" x14ac:dyDescent="0.25">
      <c r="A218" s="43">
        <v>39224</v>
      </c>
      <c r="B218" s="44">
        <v>1</v>
      </c>
      <c r="C218" s="44">
        <v>5</v>
      </c>
      <c r="D218" s="11">
        <v>500</v>
      </c>
      <c r="E218" s="11">
        <f t="shared" si="8"/>
        <v>25593.73</v>
      </c>
      <c r="F218" s="11" t="s">
        <v>172</v>
      </c>
      <c r="G218" s="44" t="s">
        <v>35</v>
      </c>
      <c r="H218" s="44"/>
      <c r="I218" s="44"/>
      <c r="J218" s="44"/>
    </row>
    <row r="219" spans="1:14" x14ac:dyDescent="0.25">
      <c r="A219" s="43">
        <v>39261</v>
      </c>
      <c r="B219" s="44">
        <v>1</v>
      </c>
      <c r="C219" s="44">
        <v>6</v>
      </c>
      <c r="D219" s="11">
        <v>3650</v>
      </c>
      <c r="E219" s="11">
        <f t="shared" si="8"/>
        <v>29243.73</v>
      </c>
      <c r="F219" s="11" t="s">
        <v>172</v>
      </c>
      <c r="G219" s="44" t="s">
        <v>47</v>
      </c>
      <c r="H219" s="44"/>
      <c r="I219" s="44"/>
      <c r="J219" s="44"/>
    </row>
    <row r="220" spans="1:14" x14ac:dyDescent="0.25">
      <c r="A220" s="43">
        <v>39268</v>
      </c>
      <c r="B220" s="44">
        <v>3</v>
      </c>
      <c r="C220" s="44">
        <v>7</v>
      </c>
      <c r="D220" s="11">
        <v>450</v>
      </c>
      <c r="E220" s="11">
        <f t="shared" si="8"/>
        <v>29693.73</v>
      </c>
      <c r="F220" s="11" t="s">
        <v>172</v>
      </c>
      <c r="G220" s="44" t="s">
        <v>40</v>
      </c>
      <c r="H220" s="44"/>
      <c r="I220" s="44"/>
      <c r="J220" s="44"/>
    </row>
    <row r="221" spans="1:14" x14ac:dyDescent="0.25">
      <c r="A221" s="43">
        <v>39280</v>
      </c>
      <c r="B221" s="44">
        <v>1</v>
      </c>
      <c r="C221" s="44">
        <v>7</v>
      </c>
      <c r="D221" s="11">
        <v>4000</v>
      </c>
      <c r="E221" s="11">
        <f t="shared" si="8"/>
        <v>33693.729999999996</v>
      </c>
      <c r="F221" s="11" t="s">
        <v>172</v>
      </c>
      <c r="G221" s="44" t="s">
        <v>42</v>
      </c>
      <c r="H221" s="44"/>
      <c r="I221" s="44"/>
      <c r="J221" s="44"/>
    </row>
    <row r="222" spans="1:14" x14ac:dyDescent="0.25">
      <c r="A222" s="43">
        <v>39294</v>
      </c>
      <c r="B222" s="44">
        <v>1</v>
      </c>
      <c r="C222" s="44">
        <v>7</v>
      </c>
      <c r="D222" s="11">
        <v>400</v>
      </c>
      <c r="E222" s="11">
        <f t="shared" si="8"/>
        <v>34093.729999999996</v>
      </c>
      <c r="F222" s="11" t="s">
        <v>172</v>
      </c>
      <c r="G222" s="44" t="s">
        <v>46</v>
      </c>
      <c r="H222" s="44"/>
      <c r="I222" s="44"/>
      <c r="J222" s="44"/>
    </row>
    <row r="223" spans="1:14" x14ac:dyDescent="0.25">
      <c r="A223" s="43">
        <v>39426</v>
      </c>
      <c r="B223" s="44">
        <v>3</v>
      </c>
      <c r="C223" s="44">
        <v>12</v>
      </c>
      <c r="D223" s="40">
        <v>3650</v>
      </c>
      <c r="E223" s="11">
        <f t="shared" si="8"/>
        <v>37743.729999999996</v>
      </c>
      <c r="F223" s="11" t="s">
        <v>172</v>
      </c>
      <c r="G223" s="44" t="s">
        <v>47</v>
      </c>
      <c r="H223" s="44"/>
      <c r="I223" s="44"/>
      <c r="J223" s="44"/>
    </row>
    <row r="224" spans="1:14" x14ac:dyDescent="0.25">
      <c r="A224" s="43">
        <v>39427</v>
      </c>
      <c r="B224" s="44">
        <v>3</v>
      </c>
      <c r="C224" s="44">
        <v>12</v>
      </c>
      <c r="D224" s="40">
        <v>3000</v>
      </c>
      <c r="E224" s="11">
        <f t="shared" si="8"/>
        <v>40743.729999999996</v>
      </c>
      <c r="F224" s="11" t="s">
        <v>172</v>
      </c>
      <c r="G224" s="44" t="s">
        <v>40</v>
      </c>
      <c r="H224" s="44"/>
      <c r="I224" s="44"/>
      <c r="J224" s="44"/>
      <c r="M224" s="17">
        <f>SUM(D159:D224)</f>
        <v>32870.03</v>
      </c>
      <c r="N224">
        <f>COUNT(D214:D224)</f>
        <v>11</v>
      </c>
    </row>
    <row r="225" spans="1:12" x14ac:dyDescent="0.25">
      <c r="A225" s="43">
        <v>39429</v>
      </c>
      <c r="B225" s="44">
        <v>2</v>
      </c>
      <c r="C225" s="44">
        <v>12</v>
      </c>
      <c r="D225" s="41">
        <v>-2000</v>
      </c>
      <c r="E225" s="11">
        <f t="shared" si="8"/>
        <v>38743.729999999996</v>
      </c>
      <c r="F225" s="40" t="s">
        <v>189</v>
      </c>
      <c r="G225" s="44" t="s">
        <v>190</v>
      </c>
      <c r="H225" s="44"/>
      <c r="I225" s="44"/>
      <c r="J225" s="44"/>
      <c r="L225" s="17">
        <f>+D225</f>
        <v>-2000</v>
      </c>
    </row>
    <row r="226" spans="1:12" x14ac:dyDescent="0.25">
      <c r="A226" s="4">
        <v>39094</v>
      </c>
      <c r="B226" s="5">
        <v>1</v>
      </c>
      <c r="C226" s="5">
        <v>1</v>
      </c>
      <c r="D226" s="10">
        <v>-15.33</v>
      </c>
      <c r="E226" s="11">
        <f t="shared" si="8"/>
        <v>38728.399999999994</v>
      </c>
      <c r="F226" s="11" t="s">
        <v>137</v>
      </c>
      <c r="G226" s="6" t="s">
        <v>18</v>
      </c>
      <c r="H226" s="7"/>
      <c r="I226" s="44"/>
      <c r="J226" s="44"/>
    </row>
    <row r="227" spans="1:12" x14ac:dyDescent="0.25">
      <c r="A227" s="4">
        <v>39126</v>
      </c>
      <c r="B227" s="5">
        <v>1</v>
      </c>
      <c r="C227" s="5">
        <v>2</v>
      </c>
      <c r="D227" s="10">
        <v>-15.33</v>
      </c>
      <c r="E227" s="11">
        <f t="shared" si="8"/>
        <v>38713.069999999992</v>
      </c>
      <c r="F227" s="11" t="s">
        <v>137</v>
      </c>
      <c r="G227" s="6" t="s">
        <v>18</v>
      </c>
      <c r="H227" s="7"/>
      <c r="I227" s="44"/>
      <c r="J227" s="44"/>
    </row>
    <row r="228" spans="1:12" x14ac:dyDescent="0.25">
      <c r="A228" s="4">
        <v>39146</v>
      </c>
      <c r="B228" s="5">
        <v>2</v>
      </c>
      <c r="C228" s="5">
        <v>3</v>
      </c>
      <c r="D228" s="10">
        <v>-15.33</v>
      </c>
      <c r="E228" s="11">
        <f t="shared" si="8"/>
        <v>38697.739999999991</v>
      </c>
      <c r="F228" s="11" t="s">
        <v>137</v>
      </c>
      <c r="G228" s="6" t="s">
        <v>18</v>
      </c>
      <c r="H228" s="7"/>
      <c r="I228" s="44"/>
      <c r="J228" s="44"/>
    </row>
    <row r="229" spans="1:12" x14ac:dyDescent="0.25">
      <c r="A229" s="4">
        <v>39275</v>
      </c>
      <c r="B229" s="5">
        <v>2</v>
      </c>
      <c r="C229" s="5">
        <v>7</v>
      </c>
      <c r="D229" s="10">
        <v>-15.33</v>
      </c>
      <c r="E229" s="11">
        <f t="shared" si="8"/>
        <v>38682.409999999989</v>
      </c>
      <c r="F229" s="11" t="s">
        <v>137</v>
      </c>
      <c r="G229" s="6" t="s">
        <v>18</v>
      </c>
      <c r="H229" s="7"/>
      <c r="I229" s="44"/>
      <c r="J229" s="44"/>
    </row>
    <row r="230" spans="1:12" x14ac:dyDescent="0.25">
      <c r="A230" s="43">
        <v>39307</v>
      </c>
      <c r="B230" s="44"/>
      <c r="C230" s="44"/>
      <c r="D230" s="41">
        <v>-15.33</v>
      </c>
      <c r="E230" s="11">
        <f t="shared" si="8"/>
        <v>38667.079999999987</v>
      </c>
      <c r="F230" s="11" t="s">
        <v>137</v>
      </c>
      <c r="G230" s="44" t="s">
        <v>18</v>
      </c>
      <c r="H230" s="44"/>
      <c r="I230" s="44"/>
      <c r="J230" s="44"/>
    </row>
    <row r="231" spans="1:12" x14ac:dyDescent="0.25">
      <c r="A231" s="43">
        <v>39358</v>
      </c>
      <c r="B231" s="44">
        <v>1</v>
      </c>
      <c r="C231" s="44">
        <v>10</v>
      </c>
      <c r="D231" s="41">
        <v>-15.33</v>
      </c>
      <c r="E231" s="11">
        <f t="shared" si="8"/>
        <v>38651.749999999985</v>
      </c>
      <c r="F231" s="40" t="s">
        <v>137</v>
      </c>
      <c r="G231" s="44" t="s">
        <v>18</v>
      </c>
      <c r="H231" s="44"/>
      <c r="I231" s="44"/>
      <c r="J231" s="44"/>
    </row>
    <row r="232" spans="1:12" x14ac:dyDescent="0.25">
      <c r="A232" s="43">
        <v>39398</v>
      </c>
      <c r="B232" s="44">
        <v>2</v>
      </c>
      <c r="C232" s="44">
        <v>11</v>
      </c>
      <c r="D232" s="41">
        <v>-15.33</v>
      </c>
      <c r="E232" s="11">
        <f t="shared" si="8"/>
        <v>38636.419999999984</v>
      </c>
      <c r="F232" s="40" t="s">
        <v>137</v>
      </c>
      <c r="G232" s="44" t="s">
        <v>18</v>
      </c>
      <c r="H232" s="44"/>
      <c r="I232" s="44"/>
      <c r="J232" s="44"/>
    </row>
    <row r="233" spans="1:12" x14ac:dyDescent="0.25">
      <c r="A233" s="43">
        <v>39419</v>
      </c>
      <c r="B233" s="44">
        <v>4</v>
      </c>
      <c r="C233" s="44">
        <v>12</v>
      </c>
      <c r="D233" s="41">
        <v>-15.33</v>
      </c>
      <c r="E233" s="11">
        <f t="shared" si="8"/>
        <v>38621.089999999982</v>
      </c>
      <c r="F233" s="40" t="s">
        <v>137</v>
      </c>
      <c r="G233" s="6" t="s">
        <v>18</v>
      </c>
      <c r="H233" s="5"/>
      <c r="I233" s="44"/>
      <c r="J233" s="44"/>
      <c r="L233" s="17">
        <f>SUM(D226:D233)</f>
        <v>-122.64</v>
      </c>
    </row>
    <row r="234" spans="1:12" x14ac:dyDescent="0.25">
      <c r="A234" s="4">
        <v>39084</v>
      </c>
      <c r="B234" s="5">
        <v>2</v>
      </c>
      <c r="C234" s="5">
        <v>1</v>
      </c>
      <c r="D234" s="10">
        <v>-445.51</v>
      </c>
      <c r="E234" s="11">
        <f t="shared" ref="E234:E249" si="9">+E233+D234</f>
        <v>38175.57999999998</v>
      </c>
      <c r="F234" s="11" t="s">
        <v>134</v>
      </c>
      <c r="G234" s="6" t="s">
        <v>125</v>
      </c>
      <c r="H234" s="5"/>
      <c r="I234" s="44"/>
      <c r="J234" s="44"/>
    </row>
    <row r="235" spans="1:12" x14ac:dyDescent="0.25">
      <c r="A235" s="4">
        <v>39084</v>
      </c>
      <c r="B235" s="5">
        <v>2</v>
      </c>
      <c r="C235" s="5">
        <v>1</v>
      </c>
      <c r="D235" s="10">
        <v>-445.51</v>
      </c>
      <c r="E235" s="11">
        <f t="shared" si="9"/>
        <v>37730.069999999978</v>
      </c>
      <c r="F235" s="11" t="s">
        <v>134</v>
      </c>
      <c r="G235" s="6" t="s">
        <v>125</v>
      </c>
      <c r="H235" s="5"/>
      <c r="I235" s="44"/>
      <c r="J235" s="44"/>
    </row>
    <row r="236" spans="1:12" x14ac:dyDescent="0.25">
      <c r="A236" s="4">
        <v>39084</v>
      </c>
      <c r="B236" s="5">
        <v>2</v>
      </c>
      <c r="C236" s="5">
        <v>1</v>
      </c>
      <c r="D236" s="10">
        <v>-443.17</v>
      </c>
      <c r="E236" s="11">
        <f t="shared" si="9"/>
        <v>37286.89999999998</v>
      </c>
      <c r="F236" s="11" t="s">
        <v>134</v>
      </c>
      <c r="G236" s="6" t="s">
        <v>125</v>
      </c>
      <c r="H236" s="5"/>
      <c r="I236" s="44"/>
      <c r="J236" s="44"/>
    </row>
    <row r="237" spans="1:12" x14ac:dyDescent="0.25">
      <c r="A237" s="4">
        <v>39086</v>
      </c>
      <c r="B237" s="5">
        <v>2</v>
      </c>
      <c r="C237" s="5">
        <v>1</v>
      </c>
      <c r="D237" s="10">
        <v>-442.64</v>
      </c>
      <c r="E237" s="11">
        <f t="shared" si="9"/>
        <v>36844.25999999998</v>
      </c>
      <c r="F237" s="11" t="s">
        <v>134</v>
      </c>
      <c r="G237" s="6" t="s">
        <v>125</v>
      </c>
      <c r="H237" s="5"/>
      <c r="I237" s="44"/>
      <c r="J237" s="44"/>
    </row>
    <row r="238" spans="1:12" x14ac:dyDescent="0.25">
      <c r="A238" s="4">
        <v>39094</v>
      </c>
      <c r="B238" s="5">
        <v>1</v>
      </c>
      <c r="C238" s="5">
        <v>1</v>
      </c>
      <c r="D238" s="10">
        <v>-2298.85</v>
      </c>
      <c r="E238" s="11">
        <f t="shared" si="9"/>
        <v>34545.409999999982</v>
      </c>
      <c r="F238" s="11" t="s">
        <v>134</v>
      </c>
      <c r="G238" s="6" t="s">
        <v>111</v>
      </c>
      <c r="H238" s="7"/>
      <c r="I238" s="44"/>
      <c r="J238" s="44"/>
    </row>
    <row r="239" spans="1:12" x14ac:dyDescent="0.25">
      <c r="A239" s="4">
        <v>39100</v>
      </c>
      <c r="B239" s="5">
        <v>1</v>
      </c>
      <c r="C239" s="5">
        <v>1</v>
      </c>
      <c r="D239" s="10">
        <v>-448.67</v>
      </c>
      <c r="E239" s="11">
        <f t="shared" si="9"/>
        <v>34096.739999999983</v>
      </c>
      <c r="F239" s="11" t="s">
        <v>134</v>
      </c>
      <c r="G239" s="6" t="s">
        <v>125</v>
      </c>
      <c r="H239" s="5"/>
      <c r="I239" s="44"/>
      <c r="J239" s="44"/>
    </row>
    <row r="240" spans="1:12" x14ac:dyDescent="0.25">
      <c r="A240" s="4">
        <v>39118</v>
      </c>
      <c r="B240" s="5">
        <v>2</v>
      </c>
      <c r="C240" s="5">
        <v>2</v>
      </c>
      <c r="D240" s="10">
        <v>-444.76</v>
      </c>
      <c r="E240" s="11">
        <f t="shared" si="9"/>
        <v>33651.979999999981</v>
      </c>
      <c r="F240" s="11" t="s">
        <v>134</v>
      </c>
      <c r="G240" s="6" t="s">
        <v>125</v>
      </c>
      <c r="H240" s="5"/>
      <c r="I240" s="44"/>
      <c r="J240" s="44"/>
    </row>
    <row r="241" spans="1:14" x14ac:dyDescent="0.25">
      <c r="A241" s="4">
        <v>39118</v>
      </c>
      <c r="B241" s="5">
        <v>2</v>
      </c>
      <c r="C241" s="5">
        <v>2</v>
      </c>
      <c r="D241" s="10">
        <v>-444.76</v>
      </c>
      <c r="E241" s="11">
        <f t="shared" si="9"/>
        <v>33207.219999999979</v>
      </c>
      <c r="F241" s="11" t="s">
        <v>134</v>
      </c>
      <c r="G241" s="6" t="s">
        <v>125</v>
      </c>
      <c r="H241" s="5"/>
      <c r="I241" s="44"/>
      <c r="J241" s="44"/>
    </row>
    <row r="242" spans="1:14" x14ac:dyDescent="0.25">
      <c r="A242" s="4">
        <v>39126</v>
      </c>
      <c r="B242" s="5">
        <v>1</v>
      </c>
      <c r="C242" s="5">
        <v>2</v>
      </c>
      <c r="D242" s="10">
        <v>-2305.4699999999998</v>
      </c>
      <c r="E242" s="11">
        <f t="shared" si="9"/>
        <v>30901.749999999978</v>
      </c>
      <c r="F242" s="11" t="s">
        <v>134</v>
      </c>
      <c r="G242" s="6" t="s">
        <v>111</v>
      </c>
      <c r="H242" s="7"/>
      <c r="I242" s="44"/>
      <c r="J242" s="44"/>
    </row>
    <row r="243" spans="1:14" x14ac:dyDescent="0.25">
      <c r="A243" s="4">
        <v>39133</v>
      </c>
      <c r="B243" s="5">
        <v>1</v>
      </c>
      <c r="C243" s="5">
        <v>2</v>
      </c>
      <c r="D243" s="10">
        <v>-448.01</v>
      </c>
      <c r="E243" s="11">
        <f t="shared" si="9"/>
        <v>30453.73999999998</v>
      </c>
      <c r="F243" s="11" t="s">
        <v>134</v>
      </c>
      <c r="G243" s="6" t="s">
        <v>125</v>
      </c>
      <c r="H243" s="5"/>
      <c r="I243" s="44"/>
      <c r="J243" s="44"/>
    </row>
    <row r="244" spans="1:14" x14ac:dyDescent="0.25">
      <c r="A244" s="4">
        <v>39134</v>
      </c>
      <c r="B244" s="5">
        <v>1</v>
      </c>
      <c r="C244" s="5">
        <v>2</v>
      </c>
      <c r="D244" s="10">
        <v>-448.01</v>
      </c>
      <c r="E244" s="11">
        <f t="shared" si="9"/>
        <v>30005.729999999981</v>
      </c>
      <c r="F244" s="11" t="s">
        <v>134</v>
      </c>
      <c r="G244" s="6" t="s">
        <v>125</v>
      </c>
      <c r="H244" s="5"/>
      <c r="I244" s="44"/>
      <c r="J244" s="44"/>
    </row>
    <row r="245" spans="1:14" x14ac:dyDescent="0.25">
      <c r="A245" s="4">
        <v>39146</v>
      </c>
      <c r="B245" s="5">
        <v>2</v>
      </c>
      <c r="C245" s="5">
        <v>3</v>
      </c>
      <c r="D245" s="10">
        <v>-2272.73</v>
      </c>
      <c r="E245" s="11">
        <f t="shared" si="9"/>
        <v>27732.999999999982</v>
      </c>
      <c r="F245" s="11" t="s">
        <v>134</v>
      </c>
      <c r="G245" s="6" t="s">
        <v>111</v>
      </c>
      <c r="H245" s="7"/>
      <c r="I245" s="44"/>
      <c r="J245" s="44"/>
    </row>
    <row r="246" spans="1:14" x14ac:dyDescent="0.25">
      <c r="A246" s="4">
        <v>39275</v>
      </c>
      <c r="B246" s="5">
        <v>2</v>
      </c>
      <c r="C246" s="5">
        <v>7</v>
      </c>
      <c r="D246" s="10">
        <v>-3389.83</v>
      </c>
      <c r="E246" s="11">
        <f t="shared" si="9"/>
        <v>24343.169999999984</v>
      </c>
      <c r="F246" s="11" t="s">
        <v>134</v>
      </c>
      <c r="G246" s="6" t="s">
        <v>111</v>
      </c>
      <c r="H246" s="7"/>
      <c r="I246" s="44"/>
      <c r="J246" s="44"/>
    </row>
    <row r="247" spans="1:14" x14ac:dyDescent="0.25">
      <c r="A247" s="4">
        <v>39283</v>
      </c>
      <c r="B247" s="5">
        <v>1</v>
      </c>
      <c r="C247" s="5">
        <v>7</v>
      </c>
      <c r="D247" s="10">
        <v>-436.6</v>
      </c>
      <c r="E247" s="11">
        <f t="shared" si="9"/>
        <v>23906.569999999985</v>
      </c>
      <c r="F247" s="11" t="s">
        <v>134</v>
      </c>
      <c r="G247" s="6" t="s">
        <v>125</v>
      </c>
      <c r="H247" s="5"/>
      <c r="I247" s="44"/>
      <c r="J247" s="44"/>
    </row>
    <row r="248" spans="1:14" x14ac:dyDescent="0.25">
      <c r="A248" s="4">
        <v>39286</v>
      </c>
      <c r="B248" s="5">
        <v>1</v>
      </c>
      <c r="C248" s="5">
        <v>7</v>
      </c>
      <c r="D248" s="10">
        <v>-436.93</v>
      </c>
      <c r="E248" s="11">
        <f t="shared" si="9"/>
        <v>23469.639999999985</v>
      </c>
      <c r="F248" s="11" t="s">
        <v>134</v>
      </c>
      <c r="G248" s="6" t="s">
        <v>125</v>
      </c>
      <c r="H248" s="5"/>
      <c r="I248" s="44"/>
      <c r="J248" s="44"/>
    </row>
    <row r="249" spans="1:14" x14ac:dyDescent="0.25">
      <c r="A249" s="43">
        <v>39307</v>
      </c>
      <c r="B249" s="44"/>
      <c r="C249" s="44"/>
      <c r="D249" s="41">
        <v>-4545.45</v>
      </c>
      <c r="E249" s="11">
        <f t="shared" si="9"/>
        <v>18924.189999999984</v>
      </c>
      <c r="F249" s="11" t="s">
        <v>134</v>
      </c>
      <c r="G249" s="44" t="s">
        <v>111</v>
      </c>
      <c r="H249" s="44"/>
      <c r="I249" s="44"/>
      <c r="J249" s="44"/>
      <c r="L249" s="17">
        <f>SUM(D234:D249)</f>
        <v>-19696.900000000001</v>
      </c>
    </row>
    <row r="250" spans="1:14" x14ac:dyDescent="0.25">
      <c r="A250" s="4"/>
      <c r="B250" s="5"/>
      <c r="D250" s="41"/>
      <c r="E250" s="2"/>
      <c r="F250"/>
      <c r="G250" s="6"/>
      <c r="H250" s="5"/>
      <c r="I250" s="44"/>
      <c r="J250" s="44"/>
      <c r="L250" s="17"/>
    </row>
    <row r="251" spans="1:14" ht="4.5" customHeight="1" x14ac:dyDescent="0.25">
      <c r="E251"/>
      <c r="F251"/>
    </row>
    <row r="252" spans="1:14" ht="13.5" thickBot="1" x14ac:dyDescent="0.35">
      <c r="A252" s="2">
        <v>39447</v>
      </c>
      <c r="D252" s="27">
        <f>SUM(D137:D251)</f>
        <v>18924.189999999984</v>
      </c>
      <c r="F252" s="8" t="s">
        <v>197</v>
      </c>
      <c r="L252" s="27">
        <f>SUM(L137:L251)</f>
        <v>-29637.27</v>
      </c>
      <c r="M252" s="27">
        <f>SUM(M137:M251)</f>
        <v>48561.46</v>
      </c>
      <c r="N252" s="17">
        <f>SUM(L252:M252)</f>
        <v>18924.189999999999</v>
      </c>
    </row>
    <row r="253" spans="1:14" ht="13" thickTop="1" x14ac:dyDescent="0.25"/>
    <row r="255" spans="1:14" x14ac:dyDescent="0.25">
      <c r="D255" s="8">
        <v>18924.189999999999</v>
      </c>
      <c r="E255" s="8">
        <v>18924.189999999999</v>
      </c>
      <c r="F255"/>
      <c r="M255" s="17">
        <f>+E255</f>
        <v>18924.189999999999</v>
      </c>
    </row>
    <row r="256" spans="1:14" x14ac:dyDescent="0.25">
      <c r="A256" s="2">
        <v>39510</v>
      </c>
      <c r="B256">
        <v>3</v>
      </c>
      <c r="C256">
        <v>3</v>
      </c>
      <c r="D256" s="41">
        <v>-27</v>
      </c>
      <c r="E256" s="11">
        <f t="shared" ref="E256:E261" si="10">+E255+D256</f>
        <v>18897.189999999999</v>
      </c>
      <c r="F256" s="8" t="s">
        <v>129</v>
      </c>
      <c r="G256" t="s">
        <v>23</v>
      </c>
    </row>
    <row r="257" spans="1:12" ht="13" x14ac:dyDescent="0.3">
      <c r="A257" s="43">
        <v>39776</v>
      </c>
      <c r="B257" s="20"/>
      <c r="C257" s="44"/>
      <c r="D257" s="41">
        <v>-40.46</v>
      </c>
      <c r="E257" s="11">
        <f t="shared" si="10"/>
        <v>18856.73</v>
      </c>
      <c r="F257" s="40" t="s">
        <v>129</v>
      </c>
      <c r="G257" s="5" t="s">
        <v>247</v>
      </c>
      <c r="L257" s="17">
        <f>SUM(D256:D257)</f>
        <v>-67.460000000000008</v>
      </c>
    </row>
    <row r="258" spans="1:12" x14ac:dyDescent="0.25">
      <c r="A258" s="2">
        <v>39454</v>
      </c>
      <c r="B258">
        <v>4</v>
      </c>
      <c r="C258">
        <v>1</v>
      </c>
      <c r="D258" s="41">
        <v>-3.75</v>
      </c>
      <c r="E258" s="11">
        <f t="shared" si="10"/>
        <v>18852.98</v>
      </c>
      <c r="F258" s="8" t="s">
        <v>258</v>
      </c>
      <c r="G258" t="s">
        <v>17</v>
      </c>
      <c r="H258" s="40"/>
      <c r="I258" s="44"/>
    </row>
    <row r="259" spans="1:12" ht="13" x14ac:dyDescent="0.3">
      <c r="A259" s="43">
        <v>39542</v>
      </c>
      <c r="B259" s="44">
        <v>2</v>
      </c>
      <c r="C259" s="20">
        <v>4</v>
      </c>
      <c r="D259" s="41">
        <v>-3.75</v>
      </c>
      <c r="E259" s="11">
        <f t="shared" si="10"/>
        <v>18849.23</v>
      </c>
      <c r="F259" s="8" t="s">
        <v>258</v>
      </c>
      <c r="G259" s="44" t="s">
        <v>17</v>
      </c>
      <c r="H259" s="5"/>
      <c r="I259" s="5"/>
    </row>
    <row r="260" spans="1:12" x14ac:dyDescent="0.25">
      <c r="A260" s="4">
        <v>39633</v>
      </c>
      <c r="B260" s="5"/>
      <c r="C260" s="5"/>
      <c r="D260" s="41">
        <v>-3.75</v>
      </c>
      <c r="E260" s="11">
        <f t="shared" si="10"/>
        <v>18845.48</v>
      </c>
      <c r="F260" s="8" t="s">
        <v>258</v>
      </c>
      <c r="G260" s="6" t="s">
        <v>19</v>
      </c>
      <c r="H260" s="40"/>
      <c r="I260" s="44"/>
    </row>
    <row r="261" spans="1:12" x14ac:dyDescent="0.25">
      <c r="A261" s="43">
        <v>39727</v>
      </c>
      <c r="B261" s="44"/>
      <c r="C261" s="44"/>
      <c r="D261" s="41">
        <v>-3.75</v>
      </c>
      <c r="E261" s="11">
        <f t="shared" si="10"/>
        <v>18841.73</v>
      </c>
      <c r="F261" s="8" t="s">
        <v>258</v>
      </c>
      <c r="G261" s="5" t="s">
        <v>17</v>
      </c>
      <c r="H261" s="40"/>
      <c r="I261" s="44"/>
      <c r="L261" s="17">
        <f>SUM(D258:D261)</f>
        <v>-15</v>
      </c>
    </row>
    <row r="262" spans="1:12" x14ac:dyDescent="0.25">
      <c r="A262" s="43">
        <v>39765</v>
      </c>
      <c r="B262" s="44"/>
      <c r="C262" s="44"/>
      <c r="D262" s="41">
        <v>-1500</v>
      </c>
      <c r="E262" s="11">
        <f t="shared" ref="E262:E300" si="11">+E261+D262</f>
        <v>17341.73</v>
      </c>
      <c r="F262" s="40" t="s">
        <v>241</v>
      </c>
      <c r="G262" s="5" t="s">
        <v>242</v>
      </c>
      <c r="H262" s="40"/>
      <c r="I262" s="44"/>
    </row>
    <row r="263" spans="1:12" x14ac:dyDescent="0.25">
      <c r="A263" s="43">
        <v>39765</v>
      </c>
      <c r="B263" s="44"/>
      <c r="C263" s="44"/>
      <c r="D263" s="41">
        <v>-1500</v>
      </c>
      <c r="E263" s="11">
        <f t="shared" si="11"/>
        <v>15841.73</v>
      </c>
      <c r="F263" s="40" t="s">
        <v>241</v>
      </c>
      <c r="G263" s="5" t="s">
        <v>243</v>
      </c>
      <c r="H263" s="40"/>
      <c r="I263" s="44"/>
      <c r="L263" s="17">
        <f>SUM(D262:D263)</f>
        <v>-3000</v>
      </c>
    </row>
    <row r="264" spans="1:12" ht="13" x14ac:dyDescent="0.3">
      <c r="A264" s="43">
        <v>39532</v>
      </c>
      <c r="B264" s="44">
        <v>2</v>
      </c>
      <c r="C264" s="20">
        <v>3</v>
      </c>
      <c r="D264" s="41">
        <v>-595</v>
      </c>
      <c r="E264" s="11">
        <f t="shared" si="11"/>
        <v>15246.73</v>
      </c>
      <c r="F264" s="40" t="s">
        <v>133</v>
      </c>
      <c r="G264" s="44" t="s">
        <v>217</v>
      </c>
      <c r="H264" s="40"/>
      <c r="I264" s="44"/>
    </row>
    <row r="265" spans="1:12" ht="13" x14ac:dyDescent="0.3">
      <c r="A265" s="43">
        <v>39541</v>
      </c>
      <c r="B265" s="44">
        <v>2</v>
      </c>
      <c r="C265" s="20">
        <v>4</v>
      </c>
      <c r="D265" s="41">
        <v>-134.94999999999999</v>
      </c>
      <c r="E265" s="11">
        <f t="shared" si="11"/>
        <v>15111.779999999999</v>
      </c>
      <c r="F265" s="40" t="s">
        <v>133</v>
      </c>
      <c r="G265" s="44" t="s">
        <v>219</v>
      </c>
      <c r="H265" s="40"/>
      <c r="I265" s="44"/>
    </row>
    <row r="266" spans="1:12" x14ac:dyDescent="0.25">
      <c r="A266" s="43">
        <v>39706</v>
      </c>
      <c r="B266" s="44"/>
      <c r="C266" s="44"/>
      <c r="D266" s="41">
        <v>-327.7</v>
      </c>
      <c r="E266" s="11">
        <f t="shared" si="11"/>
        <v>14784.079999999998</v>
      </c>
      <c r="F266" s="40" t="s">
        <v>133</v>
      </c>
      <c r="G266" s="5" t="s">
        <v>57</v>
      </c>
      <c r="H266" s="40"/>
      <c r="I266" s="44"/>
      <c r="L266" s="17">
        <f>SUM(D264:D266)</f>
        <v>-1057.6500000000001</v>
      </c>
    </row>
    <row r="267" spans="1:12" x14ac:dyDescent="0.25">
      <c r="A267" s="2">
        <v>39454</v>
      </c>
      <c r="B267">
        <v>4</v>
      </c>
      <c r="C267">
        <v>1</v>
      </c>
      <c r="D267" s="41">
        <v>-416.3</v>
      </c>
      <c r="E267" s="11">
        <f t="shared" si="11"/>
        <v>14367.779999999999</v>
      </c>
      <c r="F267" s="8" t="s">
        <v>191</v>
      </c>
      <c r="G267" t="s">
        <v>192</v>
      </c>
    </row>
    <row r="268" spans="1:12" x14ac:dyDescent="0.25">
      <c r="A268" s="2">
        <v>39455</v>
      </c>
      <c r="B268">
        <v>4</v>
      </c>
      <c r="C268">
        <v>1</v>
      </c>
      <c r="D268" s="41">
        <v>-419.88</v>
      </c>
      <c r="E268" s="11">
        <f t="shared" si="11"/>
        <v>13947.9</v>
      </c>
      <c r="F268" s="8" t="s">
        <v>191</v>
      </c>
      <c r="G268" t="s">
        <v>192</v>
      </c>
    </row>
    <row r="269" spans="1:12" x14ac:dyDescent="0.25">
      <c r="A269" s="2">
        <v>39456</v>
      </c>
      <c r="B269">
        <v>4</v>
      </c>
      <c r="C269">
        <v>1</v>
      </c>
      <c r="D269" s="41">
        <v>-424.07</v>
      </c>
      <c r="E269" s="11">
        <f t="shared" si="11"/>
        <v>13523.83</v>
      </c>
      <c r="F269" s="8" t="s">
        <v>191</v>
      </c>
      <c r="G269" t="s">
        <v>192</v>
      </c>
    </row>
    <row r="270" spans="1:12" x14ac:dyDescent="0.25">
      <c r="A270" s="2">
        <v>39462</v>
      </c>
      <c r="B270">
        <v>3</v>
      </c>
      <c r="C270">
        <v>1</v>
      </c>
      <c r="D270" s="41">
        <v>-406.14</v>
      </c>
      <c r="E270" s="11">
        <f t="shared" si="11"/>
        <v>13117.69</v>
      </c>
      <c r="F270" s="8" t="s">
        <v>191</v>
      </c>
      <c r="G270" t="s">
        <v>192</v>
      </c>
    </row>
    <row r="271" spans="1:12" x14ac:dyDescent="0.25">
      <c r="A271" s="2">
        <v>39464</v>
      </c>
      <c r="B271">
        <v>3</v>
      </c>
      <c r="C271">
        <v>1</v>
      </c>
      <c r="D271" s="41">
        <v>-406.5</v>
      </c>
      <c r="E271" s="11">
        <f t="shared" si="11"/>
        <v>12711.19</v>
      </c>
      <c r="F271" s="8" t="s">
        <v>191</v>
      </c>
      <c r="G271" t="s">
        <v>192</v>
      </c>
    </row>
    <row r="272" spans="1:12" x14ac:dyDescent="0.25">
      <c r="A272" s="2">
        <v>39465</v>
      </c>
      <c r="B272">
        <v>3</v>
      </c>
      <c r="C272">
        <v>1</v>
      </c>
      <c r="D272" s="41">
        <v>-406.16</v>
      </c>
      <c r="E272" s="11">
        <f t="shared" si="11"/>
        <v>12305.03</v>
      </c>
      <c r="F272" s="8" t="s">
        <v>191</v>
      </c>
      <c r="G272" t="s">
        <v>201</v>
      </c>
    </row>
    <row r="273" spans="1:12" x14ac:dyDescent="0.25">
      <c r="A273" s="2">
        <v>39466</v>
      </c>
      <c r="B273">
        <v>2</v>
      </c>
      <c r="C273">
        <v>1</v>
      </c>
      <c r="D273" s="41">
        <v>-402.37</v>
      </c>
      <c r="E273" s="11">
        <f t="shared" si="11"/>
        <v>11902.66</v>
      </c>
      <c r="F273" s="8" t="s">
        <v>191</v>
      </c>
      <c r="G273" t="s">
        <v>201</v>
      </c>
    </row>
    <row r="274" spans="1:12" x14ac:dyDescent="0.25">
      <c r="A274" s="2">
        <v>39467</v>
      </c>
      <c r="B274">
        <v>2</v>
      </c>
      <c r="C274">
        <v>1</v>
      </c>
      <c r="D274" s="41">
        <v>-402.37</v>
      </c>
      <c r="E274" s="11">
        <f t="shared" si="11"/>
        <v>11500.289999999999</v>
      </c>
      <c r="F274" s="8" t="s">
        <v>191</v>
      </c>
      <c r="G274" t="s">
        <v>202</v>
      </c>
    </row>
    <row r="275" spans="1:12" x14ac:dyDescent="0.25">
      <c r="A275" s="2">
        <v>39468</v>
      </c>
      <c r="B275">
        <v>2</v>
      </c>
      <c r="C275">
        <v>1</v>
      </c>
      <c r="D275" s="41">
        <v>-402.67</v>
      </c>
      <c r="E275" s="11">
        <f t="shared" si="11"/>
        <v>11097.619999999999</v>
      </c>
      <c r="F275" s="8" t="s">
        <v>191</v>
      </c>
      <c r="G275" t="s">
        <v>202</v>
      </c>
    </row>
    <row r="276" spans="1:12" x14ac:dyDescent="0.25">
      <c r="A276" s="2">
        <v>39470</v>
      </c>
      <c r="B276">
        <v>2</v>
      </c>
      <c r="C276">
        <v>1</v>
      </c>
      <c r="D276" s="41">
        <v>-394.36</v>
      </c>
      <c r="E276" s="11">
        <f t="shared" si="11"/>
        <v>10703.259999999998</v>
      </c>
      <c r="F276" s="8" t="s">
        <v>191</v>
      </c>
      <c r="G276" t="s">
        <v>192</v>
      </c>
    </row>
    <row r="277" spans="1:12" x14ac:dyDescent="0.25">
      <c r="A277" s="2">
        <v>39476</v>
      </c>
      <c r="B277">
        <v>1</v>
      </c>
      <c r="C277">
        <v>1</v>
      </c>
      <c r="D277" s="41">
        <v>-380.45</v>
      </c>
      <c r="E277" s="11">
        <f t="shared" si="11"/>
        <v>10322.809999999998</v>
      </c>
      <c r="F277" s="8" t="s">
        <v>191</v>
      </c>
      <c r="G277" t="s">
        <v>201</v>
      </c>
    </row>
    <row r="278" spans="1:12" x14ac:dyDescent="0.25">
      <c r="A278" s="2">
        <v>39478</v>
      </c>
      <c r="B278">
        <v>1</v>
      </c>
      <c r="C278">
        <v>1</v>
      </c>
      <c r="D278" s="41">
        <v>-388.06</v>
      </c>
      <c r="E278" s="11">
        <f t="shared" si="11"/>
        <v>9934.7499999999982</v>
      </c>
      <c r="F278" s="8" t="s">
        <v>191</v>
      </c>
      <c r="G278" t="s">
        <v>192</v>
      </c>
    </row>
    <row r="279" spans="1:12" x14ac:dyDescent="0.25">
      <c r="A279" s="2">
        <v>39482</v>
      </c>
      <c r="B279">
        <v>3</v>
      </c>
      <c r="C279">
        <v>2</v>
      </c>
      <c r="D279" s="41">
        <v>-389.34</v>
      </c>
      <c r="E279" s="11">
        <f t="shared" si="11"/>
        <v>9545.409999999998</v>
      </c>
      <c r="F279" s="8" t="s">
        <v>191</v>
      </c>
      <c r="G279" t="s">
        <v>192</v>
      </c>
    </row>
    <row r="280" spans="1:12" x14ac:dyDescent="0.25">
      <c r="A280" s="2">
        <v>39483</v>
      </c>
      <c r="B280">
        <v>3</v>
      </c>
      <c r="C280">
        <v>2</v>
      </c>
      <c r="D280" s="41">
        <v>-386.21</v>
      </c>
      <c r="E280" s="11">
        <f t="shared" si="11"/>
        <v>9159.1999999999989</v>
      </c>
      <c r="F280" s="8" t="s">
        <v>191</v>
      </c>
      <c r="G280" t="s">
        <v>192</v>
      </c>
    </row>
    <row r="281" spans="1:12" x14ac:dyDescent="0.25">
      <c r="A281" s="2">
        <v>39484</v>
      </c>
      <c r="B281">
        <v>3</v>
      </c>
      <c r="C281">
        <v>2</v>
      </c>
      <c r="D281" s="41">
        <v>-390.99</v>
      </c>
      <c r="E281" s="11">
        <f t="shared" si="11"/>
        <v>8768.2099999999991</v>
      </c>
      <c r="F281" s="8" t="s">
        <v>191</v>
      </c>
      <c r="G281" t="s">
        <v>192</v>
      </c>
    </row>
    <row r="282" spans="1:12" x14ac:dyDescent="0.25">
      <c r="A282" s="2">
        <v>39485</v>
      </c>
      <c r="B282">
        <v>3</v>
      </c>
      <c r="C282">
        <v>2</v>
      </c>
      <c r="D282" s="41">
        <v>-384.27</v>
      </c>
      <c r="E282" s="11">
        <f t="shared" si="11"/>
        <v>8383.9399999999987</v>
      </c>
      <c r="F282" s="8" t="s">
        <v>191</v>
      </c>
      <c r="G282" t="s">
        <v>192</v>
      </c>
    </row>
    <row r="283" spans="1:12" x14ac:dyDescent="0.25">
      <c r="A283" s="2">
        <v>39489</v>
      </c>
      <c r="B283">
        <v>2</v>
      </c>
      <c r="C283">
        <v>2</v>
      </c>
      <c r="D283" s="41">
        <v>-391.35</v>
      </c>
      <c r="E283" s="11">
        <f t="shared" si="11"/>
        <v>7992.5899999999983</v>
      </c>
      <c r="F283" s="8" t="s">
        <v>191</v>
      </c>
      <c r="G283" t="s">
        <v>192</v>
      </c>
    </row>
    <row r="284" spans="1:12" x14ac:dyDescent="0.25">
      <c r="A284" s="2">
        <v>39491</v>
      </c>
      <c r="B284">
        <v>2</v>
      </c>
      <c r="C284">
        <v>2</v>
      </c>
      <c r="D284" s="41">
        <v>-399.24</v>
      </c>
      <c r="E284" s="11">
        <f t="shared" si="11"/>
        <v>7593.3499999999985</v>
      </c>
      <c r="F284" s="8" t="s">
        <v>191</v>
      </c>
      <c r="G284" t="s">
        <v>201</v>
      </c>
    </row>
    <row r="285" spans="1:12" x14ac:dyDescent="0.25">
      <c r="A285" s="2">
        <v>39482</v>
      </c>
      <c r="B285">
        <v>3</v>
      </c>
      <c r="C285">
        <v>2</v>
      </c>
      <c r="D285" s="41">
        <v>-389.06</v>
      </c>
      <c r="E285" s="11">
        <f t="shared" si="11"/>
        <v>7204.2899999999981</v>
      </c>
      <c r="F285" s="8" t="s">
        <v>206</v>
      </c>
      <c r="G285" t="s">
        <v>192</v>
      </c>
      <c r="L285" s="17">
        <f>SUM(D267:D285)</f>
        <v>-7579.79</v>
      </c>
    </row>
    <row r="286" spans="1:12" x14ac:dyDescent="0.25">
      <c r="A286" s="2">
        <v>39458</v>
      </c>
      <c r="B286">
        <v>3</v>
      </c>
      <c r="C286">
        <v>1</v>
      </c>
      <c r="D286" s="40">
        <v>12.24</v>
      </c>
      <c r="E286" s="11">
        <f t="shared" si="11"/>
        <v>7216.5299999999979</v>
      </c>
      <c r="F286" s="8" t="s">
        <v>131</v>
      </c>
      <c r="G286" t="s">
        <v>15</v>
      </c>
    </row>
    <row r="287" spans="1:12" ht="13" x14ac:dyDescent="0.3">
      <c r="A287" s="43">
        <v>39549</v>
      </c>
      <c r="B287" s="44">
        <v>2</v>
      </c>
      <c r="C287" s="20">
        <v>4</v>
      </c>
      <c r="D287" s="40">
        <v>9.89</v>
      </c>
      <c r="E287" s="11">
        <f t="shared" si="11"/>
        <v>7226.4199999999983</v>
      </c>
      <c r="F287" s="40" t="s">
        <v>131</v>
      </c>
      <c r="G287" s="44" t="s">
        <v>15</v>
      </c>
      <c r="H287" s="40"/>
      <c r="I287" s="44"/>
    </row>
    <row r="288" spans="1:12" x14ac:dyDescent="0.25">
      <c r="A288" s="43">
        <v>39640</v>
      </c>
      <c r="B288" s="44"/>
      <c r="C288" s="44"/>
      <c r="D288" s="40">
        <v>3.63</v>
      </c>
      <c r="E288" s="11">
        <f t="shared" si="11"/>
        <v>7230.0499999999984</v>
      </c>
      <c r="F288" s="40" t="s">
        <v>131</v>
      </c>
      <c r="G288" s="5" t="s">
        <v>15</v>
      </c>
      <c r="H288" s="40"/>
      <c r="I288" s="44"/>
    </row>
    <row r="289" spans="1:13" x14ac:dyDescent="0.25">
      <c r="A289" s="43">
        <v>39731</v>
      </c>
      <c r="B289" s="44"/>
      <c r="C289" s="44"/>
      <c r="D289" s="40">
        <v>5.15</v>
      </c>
      <c r="E289" s="11">
        <f t="shared" si="11"/>
        <v>7235.199999999998</v>
      </c>
      <c r="F289" s="40" t="s">
        <v>131</v>
      </c>
      <c r="G289" s="5" t="s">
        <v>15</v>
      </c>
      <c r="H289" s="40"/>
      <c r="I289" s="44"/>
      <c r="M289" s="17">
        <f>SUM(D286:D289)</f>
        <v>30.910000000000004</v>
      </c>
    </row>
    <row r="290" spans="1:13" x14ac:dyDescent="0.25">
      <c r="A290" s="2">
        <v>39496</v>
      </c>
      <c r="B290">
        <v>2</v>
      </c>
      <c r="C290">
        <v>2</v>
      </c>
      <c r="D290" s="41">
        <v>-4467</v>
      </c>
      <c r="E290" s="11">
        <f t="shared" si="11"/>
        <v>2768.199999999998</v>
      </c>
      <c r="F290" s="8" t="s">
        <v>136</v>
      </c>
      <c r="G290" t="s">
        <v>209</v>
      </c>
    </row>
    <row r="291" spans="1:13" ht="13" x14ac:dyDescent="0.3">
      <c r="A291" s="43">
        <v>39525</v>
      </c>
      <c r="B291">
        <v>2</v>
      </c>
      <c r="C291" s="20">
        <v>3</v>
      </c>
      <c r="D291" s="41">
        <v>-1522.84</v>
      </c>
      <c r="E291" s="11">
        <f t="shared" si="11"/>
        <v>1245.3599999999981</v>
      </c>
      <c r="F291" s="40" t="s">
        <v>136</v>
      </c>
      <c r="G291" s="44" t="s">
        <v>209</v>
      </c>
      <c r="H291" s="40"/>
      <c r="I291" s="44"/>
    </row>
    <row r="292" spans="1:13" x14ac:dyDescent="0.25">
      <c r="A292" s="4">
        <v>39562</v>
      </c>
      <c r="B292" s="5">
        <v>1</v>
      </c>
      <c r="C292" s="5">
        <v>4</v>
      </c>
      <c r="D292" s="41">
        <v>-529.1</v>
      </c>
      <c r="E292" s="11">
        <f t="shared" si="11"/>
        <v>716.25999999999806</v>
      </c>
      <c r="F292" s="22" t="s">
        <v>136</v>
      </c>
      <c r="G292" s="5" t="s">
        <v>209</v>
      </c>
      <c r="H292" s="22"/>
      <c r="I292" s="5"/>
    </row>
    <row r="293" spans="1:13" x14ac:dyDescent="0.25">
      <c r="A293" s="43">
        <v>39576</v>
      </c>
      <c r="B293" s="44"/>
      <c r="C293" s="44"/>
      <c r="D293" s="41">
        <v>-2732.24</v>
      </c>
      <c r="E293" s="11">
        <f t="shared" si="11"/>
        <v>-2015.9800000000018</v>
      </c>
      <c r="F293" s="40" t="s">
        <v>136</v>
      </c>
      <c r="G293" s="5" t="s">
        <v>224</v>
      </c>
      <c r="H293" s="40"/>
      <c r="I293" s="44"/>
    </row>
    <row r="294" spans="1:13" x14ac:dyDescent="0.25">
      <c r="A294" s="4">
        <v>39631</v>
      </c>
      <c r="B294" s="5"/>
      <c r="C294" s="5"/>
      <c r="D294" s="41">
        <v>-1000</v>
      </c>
      <c r="E294" s="11">
        <f t="shared" si="11"/>
        <v>-3015.9800000000018</v>
      </c>
      <c r="F294" s="8" t="s">
        <v>136</v>
      </c>
      <c r="G294" s="6" t="s">
        <v>209</v>
      </c>
      <c r="H294" s="5"/>
      <c r="I294" s="5"/>
    </row>
    <row r="295" spans="1:13" x14ac:dyDescent="0.25">
      <c r="A295" s="43">
        <v>39678</v>
      </c>
      <c r="B295" s="44"/>
      <c r="C295" s="44"/>
      <c r="D295" s="41">
        <v>-1041.67</v>
      </c>
      <c r="E295" s="11">
        <f t="shared" si="11"/>
        <v>-4057.6500000000019</v>
      </c>
      <c r="F295" s="40" t="s">
        <v>136</v>
      </c>
      <c r="G295" s="5" t="s">
        <v>224</v>
      </c>
      <c r="H295" s="40"/>
      <c r="I295" s="44"/>
    </row>
    <row r="296" spans="1:13" x14ac:dyDescent="0.25">
      <c r="A296" s="43">
        <v>39706</v>
      </c>
      <c r="B296" s="44"/>
      <c r="C296" s="44"/>
      <c r="D296" s="41">
        <v>-829.02</v>
      </c>
      <c r="E296" s="11">
        <f t="shared" si="11"/>
        <v>-4886.6700000000019</v>
      </c>
      <c r="F296" s="40" t="s">
        <v>136</v>
      </c>
      <c r="G296" s="5" t="s">
        <v>233</v>
      </c>
      <c r="H296" s="40"/>
      <c r="I296" s="44"/>
    </row>
    <row r="297" spans="1:13" x14ac:dyDescent="0.25">
      <c r="A297" s="43">
        <v>39706</v>
      </c>
      <c r="B297" s="44"/>
      <c r="C297" s="44"/>
      <c r="D297" s="41">
        <v>-1554.4</v>
      </c>
      <c r="E297" s="11">
        <f t="shared" si="11"/>
        <v>-6441.0700000000015</v>
      </c>
      <c r="F297" s="40" t="s">
        <v>136</v>
      </c>
      <c r="G297" s="5" t="s">
        <v>209</v>
      </c>
      <c r="H297" s="40"/>
      <c r="I297" s="44"/>
    </row>
    <row r="298" spans="1:13" x14ac:dyDescent="0.25">
      <c r="A298" s="43">
        <v>39735</v>
      </c>
      <c r="B298" s="44"/>
      <c r="C298" s="44"/>
      <c r="D298" s="41">
        <v>-26.5</v>
      </c>
      <c r="E298" s="11">
        <f t="shared" si="11"/>
        <v>-6467.5700000000015</v>
      </c>
      <c r="F298" s="40" t="s">
        <v>136</v>
      </c>
      <c r="G298" s="5" t="s">
        <v>236</v>
      </c>
      <c r="H298" s="40"/>
      <c r="I298" s="44"/>
    </row>
    <row r="299" spans="1:13" x14ac:dyDescent="0.25">
      <c r="A299" s="43">
        <v>39762</v>
      </c>
      <c r="B299" s="44"/>
      <c r="C299" s="44"/>
      <c r="D299" s="41">
        <v>-1368.42</v>
      </c>
      <c r="E299" s="11">
        <f t="shared" si="11"/>
        <v>-7835.9900000000016</v>
      </c>
      <c r="F299" s="40" t="s">
        <v>136</v>
      </c>
      <c r="G299" s="5" t="s">
        <v>224</v>
      </c>
      <c r="H299" s="40"/>
      <c r="I299" s="44"/>
    </row>
    <row r="300" spans="1:13" ht="13" x14ac:dyDescent="0.3">
      <c r="A300" s="43">
        <v>39792</v>
      </c>
      <c r="B300" s="20"/>
      <c r="C300" s="44"/>
      <c r="D300" s="41">
        <v>-307.69</v>
      </c>
      <c r="E300" s="11">
        <f t="shared" si="11"/>
        <v>-8143.6800000000012</v>
      </c>
      <c r="F300" s="40" t="s">
        <v>136</v>
      </c>
      <c r="G300" s="5" t="s">
        <v>209</v>
      </c>
      <c r="H300" s="40"/>
      <c r="I300" s="44"/>
      <c r="L300" s="17">
        <f>SUM(D290:D300)</f>
        <v>-15378.880000000001</v>
      </c>
    </row>
    <row r="301" spans="1:13" x14ac:dyDescent="0.25">
      <c r="A301" s="2">
        <v>39449</v>
      </c>
      <c r="B301">
        <v>5</v>
      </c>
      <c r="C301">
        <v>1</v>
      </c>
      <c r="D301" s="40">
        <v>10</v>
      </c>
      <c r="E301" s="11">
        <f t="shared" ref="E301:E332" si="12">+E300+D301</f>
        <v>-8133.6800000000012</v>
      </c>
      <c r="F301" s="8" t="s">
        <v>130</v>
      </c>
      <c r="G301" t="s">
        <v>86</v>
      </c>
    </row>
    <row r="302" spans="1:13" x14ac:dyDescent="0.25">
      <c r="A302" s="2">
        <v>39454</v>
      </c>
      <c r="B302">
        <v>4</v>
      </c>
      <c r="C302">
        <v>1</v>
      </c>
      <c r="D302" s="40">
        <v>30</v>
      </c>
      <c r="E302" s="11">
        <f t="shared" si="12"/>
        <v>-8103.6800000000012</v>
      </c>
      <c r="F302" s="8" t="s">
        <v>130</v>
      </c>
      <c r="G302" t="s">
        <v>87</v>
      </c>
    </row>
    <row r="303" spans="1:13" x14ac:dyDescent="0.25">
      <c r="A303" s="2">
        <v>39456</v>
      </c>
      <c r="B303">
        <v>4</v>
      </c>
      <c r="C303">
        <v>1</v>
      </c>
      <c r="D303" s="40">
        <v>25</v>
      </c>
      <c r="E303" s="11">
        <f t="shared" si="12"/>
        <v>-8078.6800000000012</v>
      </c>
      <c r="F303" s="8" t="s">
        <v>130</v>
      </c>
      <c r="G303" t="s">
        <v>102</v>
      </c>
    </row>
    <row r="304" spans="1:13" x14ac:dyDescent="0.25">
      <c r="A304" s="2">
        <v>39457</v>
      </c>
      <c r="B304">
        <v>3</v>
      </c>
      <c r="C304">
        <v>1</v>
      </c>
      <c r="D304" s="40">
        <v>100</v>
      </c>
      <c r="E304" s="11">
        <f t="shared" si="12"/>
        <v>-7978.6800000000012</v>
      </c>
      <c r="F304" s="8" t="s">
        <v>130</v>
      </c>
      <c r="G304" t="s">
        <v>199</v>
      </c>
    </row>
    <row r="305" spans="1:9" x14ac:dyDescent="0.25">
      <c r="A305" s="2">
        <v>39462</v>
      </c>
      <c r="B305">
        <v>3</v>
      </c>
      <c r="C305">
        <v>1</v>
      </c>
      <c r="D305" s="40">
        <v>50</v>
      </c>
      <c r="E305" s="11">
        <f t="shared" si="12"/>
        <v>-7928.6800000000012</v>
      </c>
      <c r="F305" s="8" t="s">
        <v>130</v>
      </c>
      <c r="G305" t="s">
        <v>94</v>
      </c>
    </row>
    <row r="306" spans="1:9" x14ac:dyDescent="0.25">
      <c r="A306" s="2">
        <v>39464</v>
      </c>
      <c r="B306">
        <v>3</v>
      </c>
      <c r="C306">
        <v>1</v>
      </c>
      <c r="D306" s="40">
        <v>2000</v>
      </c>
      <c r="E306" s="11">
        <f t="shared" si="12"/>
        <v>-5928.6800000000012</v>
      </c>
      <c r="F306" s="8" t="s">
        <v>130</v>
      </c>
      <c r="G306" t="s">
        <v>200</v>
      </c>
    </row>
    <row r="307" spans="1:9" x14ac:dyDescent="0.25">
      <c r="A307" s="2">
        <v>39469</v>
      </c>
      <c r="B307">
        <v>2</v>
      </c>
      <c r="C307">
        <v>1</v>
      </c>
      <c r="D307" s="40">
        <v>10</v>
      </c>
      <c r="E307" s="11">
        <f t="shared" si="12"/>
        <v>-5918.6800000000012</v>
      </c>
      <c r="F307" s="8" t="s">
        <v>130</v>
      </c>
      <c r="G307" t="s">
        <v>70</v>
      </c>
    </row>
    <row r="308" spans="1:9" x14ac:dyDescent="0.25">
      <c r="A308" s="2">
        <v>39475</v>
      </c>
      <c r="B308">
        <v>2</v>
      </c>
      <c r="C308">
        <v>1</v>
      </c>
      <c r="D308" s="40">
        <v>100</v>
      </c>
      <c r="E308" s="11">
        <f t="shared" si="12"/>
        <v>-5818.6800000000012</v>
      </c>
      <c r="F308" s="8" t="s">
        <v>130</v>
      </c>
      <c r="G308" t="s">
        <v>203</v>
      </c>
    </row>
    <row r="309" spans="1:9" x14ac:dyDescent="0.25">
      <c r="A309" s="2">
        <v>39477</v>
      </c>
      <c r="B309">
        <v>1</v>
      </c>
      <c r="C309">
        <v>1</v>
      </c>
      <c r="D309" s="40">
        <v>25</v>
      </c>
      <c r="E309" s="11">
        <f t="shared" si="12"/>
        <v>-5793.6800000000012</v>
      </c>
      <c r="F309" s="8" t="s">
        <v>130</v>
      </c>
      <c r="G309" t="s">
        <v>204</v>
      </c>
    </row>
    <row r="310" spans="1:9" x14ac:dyDescent="0.25">
      <c r="A310" s="2">
        <v>39479</v>
      </c>
      <c r="B310">
        <v>4</v>
      </c>
      <c r="C310">
        <v>2</v>
      </c>
      <c r="D310" s="40">
        <v>10</v>
      </c>
      <c r="E310" s="11">
        <f t="shared" si="12"/>
        <v>-5783.6800000000012</v>
      </c>
      <c r="F310" s="8" t="s">
        <v>130</v>
      </c>
      <c r="G310" t="s">
        <v>86</v>
      </c>
    </row>
    <row r="311" spans="1:9" x14ac:dyDescent="0.25">
      <c r="A311" s="2">
        <v>39479</v>
      </c>
      <c r="B311">
        <v>4</v>
      </c>
      <c r="C311">
        <v>2</v>
      </c>
      <c r="D311" s="40">
        <v>25</v>
      </c>
      <c r="E311" s="11">
        <f t="shared" si="12"/>
        <v>-5758.6800000000012</v>
      </c>
      <c r="F311" s="8" t="s">
        <v>130</v>
      </c>
      <c r="G311" t="s">
        <v>205</v>
      </c>
    </row>
    <row r="312" spans="1:9" x14ac:dyDescent="0.25">
      <c r="A312" s="2">
        <v>39482</v>
      </c>
      <c r="B312">
        <v>3</v>
      </c>
      <c r="C312">
        <v>2</v>
      </c>
      <c r="D312" s="40">
        <v>25</v>
      </c>
      <c r="E312" s="11">
        <f t="shared" si="12"/>
        <v>-5733.6800000000012</v>
      </c>
      <c r="F312" s="8" t="s">
        <v>130</v>
      </c>
      <c r="G312" t="s">
        <v>207</v>
      </c>
    </row>
    <row r="313" spans="1:9" x14ac:dyDescent="0.25">
      <c r="A313" s="2">
        <v>39503</v>
      </c>
      <c r="B313">
        <v>1</v>
      </c>
      <c r="C313">
        <v>2</v>
      </c>
      <c r="D313" s="40">
        <v>20</v>
      </c>
      <c r="E313" s="11">
        <f t="shared" si="12"/>
        <v>-5713.6800000000012</v>
      </c>
      <c r="F313" s="8" t="s">
        <v>130</v>
      </c>
      <c r="G313" t="s">
        <v>210</v>
      </c>
    </row>
    <row r="314" spans="1:9" x14ac:dyDescent="0.25">
      <c r="A314" s="2">
        <v>39503</v>
      </c>
      <c r="B314">
        <v>2</v>
      </c>
      <c r="C314">
        <v>2</v>
      </c>
      <c r="D314" s="40">
        <v>20</v>
      </c>
      <c r="E314" s="11">
        <f t="shared" si="12"/>
        <v>-5693.6800000000012</v>
      </c>
      <c r="F314" s="8" t="s">
        <v>130</v>
      </c>
      <c r="G314" t="s">
        <v>211</v>
      </c>
    </row>
    <row r="315" spans="1:9" x14ac:dyDescent="0.25">
      <c r="A315" s="2">
        <v>39503</v>
      </c>
      <c r="B315">
        <v>1</v>
      </c>
      <c r="C315">
        <v>2</v>
      </c>
      <c r="D315" s="40">
        <v>50</v>
      </c>
      <c r="E315" s="11">
        <f t="shared" si="12"/>
        <v>-5643.6800000000012</v>
      </c>
      <c r="F315" s="8" t="s">
        <v>130</v>
      </c>
      <c r="G315" t="s">
        <v>212</v>
      </c>
    </row>
    <row r="316" spans="1:9" x14ac:dyDescent="0.25">
      <c r="A316" s="2">
        <v>39506</v>
      </c>
      <c r="B316">
        <v>1</v>
      </c>
      <c r="C316">
        <v>2</v>
      </c>
      <c r="D316" s="40">
        <v>1100</v>
      </c>
      <c r="E316" s="11">
        <f t="shared" si="12"/>
        <v>-4543.6800000000012</v>
      </c>
      <c r="F316" s="8" t="s">
        <v>130</v>
      </c>
      <c r="G316" t="s">
        <v>213</v>
      </c>
    </row>
    <row r="317" spans="1:9" x14ac:dyDescent="0.25">
      <c r="A317" s="2">
        <v>39508</v>
      </c>
      <c r="B317">
        <v>3</v>
      </c>
      <c r="C317">
        <v>3</v>
      </c>
      <c r="D317" s="40">
        <v>20</v>
      </c>
      <c r="E317" s="11">
        <f t="shared" si="12"/>
        <v>-4523.6800000000012</v>
      </c>
      <c r="F317" s="8" t="s">
        <v>130</v>
      </c>
      <c r="G317" t="s">
        <v>214</v>
      </c>
    </row>
    <row r="318" spans="1:9" x14ac:dyDescent="0.25">
      <c r="A318" s="2">
        <v>39510</v>
      </c>
      <c r="B318">
        <v>3</v>
      </c>
      <c r="C318">
        <v>3</v>
      </c>
      <c r="D318" s="22">
        <v>10</v>
      </c>
      <c r="E318" s="11">
        <f t="shared" si="12"/>
        <v>-4513.6800000000012</v>
      </c>
      <c r="F318" s="8" t="s">
        <v>130</v>
      </c>
      <c r="G318" t="s">
        <v>86</v>
      </c>
    </row>
    <row r="319" spans="1:9" ht="13" x14ac:dyDescent="0.3">
      <c r="A319" s="43">
        <v>39517</v>
      </c>
      <c r="B319">
        <v>3</v>
      </c>
      <c r="C319" s="20">
        <v>3</v>
      </c>
      <c r="D319" s="40">
        <v>100</v>
      </c>
      <c r="E319" s="11">
        <f t="shared" si="12"/>
        <v>-4413.6800000000012</v>
      </c>
      <c r="F319" s="40" t="s">
        <v>130</v>
      </c>
      <c r="G319" s="44" t="s">
        <v>68</v>
      </c>
      <c r="H319" s="40"/>
      <c r="I319" s="44"/>
    </row>
    <row r="320" spans="1:9" ht="13" x14ac:dyDescent="0.3">
      <c r="A320" s="43">
        <v>39517</v>
      </c>
      <c r="B320">
        <v>3</v>
      </c>
      <c r="C320" s="20">
        <v>3</v>
      </c>
      <c r="D320" s="40">
        <v>25</v>
      </c>
      <c r="E320" s="11">
        <f t="shared" si="12"/>
        <v>-4388.6800000000012</v>
      </c>
      <c r="F320" s="40" t="s">
        <v>130</v>
      </c>
      <c r="G320" s="44" t="s">
        <v>215</v>
      </c>
      <c r="H320" s="40"/>
      <c r="I320" s="44"/>
    </row>
    <row r="321" spans="1:9" ht="13" x14ac:dyDescent="0.3">
      <c r="A321" s="43">
        <v>39517</v>
      </c>
      <c r="B321">
        <v>3</v>
      </c>
      <c r="C321" s="20">
        <v>3</v>
      </c>
      <c r="D321" s="40">
        <v>15</v>
      </c>
      <c r="E321" s="11">
        <f t="shared" si="12"/>
        <v>-4373.6800000000012</v>
      </c>
      <c r="F321" s="40" t="s">
        <v>130</v>
      </c>
      <c r="G321" s="44" t="s">
        <v>110</v>
      </c>
      <c r="H321" s="40"/>
      <c r="I321" s="44"/>
    </row>
    <row r="322" spans="1:9" ht="13" x14ac:dyDescent="0.3">
      <c r="A322" s="43">
        <v>39518</v>
      </c>
      <c r="B322">
        <v>2</v>
      </c>
      <c r="C322" s="20">
        <v>3</v>
      </c>
      <c r="D322" s="40">
        <v>100</v>
      </c>
      <c r="E322" s="11">
        <f t="shared" si="12"/>
        <v>-4273.6800000000012</v>
      </c>
      <c r="F322" s="40" t="s">
        <v>130</v>
      </c>
      <c r="G322" s="44" t="s">
        <v>216</v>
      </c>
      <c r="H322" s="40"/>
      <c r="I322" s="44"/>
    </row>
    <row r="323" spans="1:9" ht="13" x14ac:dyDescent="0.3">
      <c r="A323" s="43">
        <v>39532</v>
      </c>
      <c r="B323" s="44">
        <v>2</v>
      </c>
      <c r="C323" s="20">
        <v>3</v>
      </c>
      <c r="D323" s="40">
        <v>25</v>
      </c>
      <c r="E323" s="11">
        <f t="shared" si="12"/>
        <v>-4248.6800000000012</v>
      </c>
      <c r="F323" s="40" t="s">
        <v>130</v>
      </c>
      <c r="G323" s="44" t="s">
        <v>218</v>
      </c>
      <c r="H323" s="40"/>
      <c r="I323" s="44"/>
    </row>
    <row r="324" spans="1:9" ht="13" x14ac:dyDescent="0.3">
      <c r="A324" s="43">
        <v>39534</v>
      </c>
      <c r="B324" s="44">
        <v>2</v>
      </c>
      <c r="C324" s="20">
        <v>3</v>
      </c>
      <c r="D324" s="40">
        <v>30</v>
      </c>
      <c r="E324" s="11">
        <f t="shared" si="12"/>
        <v>-4218.6800000000012</v>
      </c>
      <c r="F324" s="40" t="s">
        <v>130</v>
      </c>
      <c r="G324" s="44" t="s">
        <v>117</v>
      </c>
      <c r="H324" s="40"/>
      <c r="I324" s="44"/>
    </row>
    <row r="325" spans="1:9" ht="13" x14ac:dyDescent="0.3">
      <c r="A325" s="43">
        <v>39535</v>
      </c>
      <c r="B325" s="44">
        <v>1</v>
      </c>
      <c r="C325" s="20">
        <v>3</v>
      </c>
      <c r="D325" s="40">
        <v>75</v>
      </c>
      <c r="E325" s="11">
        <f t="shared" si="12"/>
        <v>-4143.6800000000012</v>
      </c>
      <c r="F325" s="40" t="s">
        <v>130</v>
      </c>
      <c r="G325" s="44" t="s">
        <v>113</v>
      </c>
      <c r="H325" s="40"/>
      <c r="I325" s="44"/>
    </row>
    <row r="326" spans="1:9" ht="13" x14ac:dyDescent="0.3">
      <c r="A326" s="43">
        <v>39539</v>
      </c>
      <c r="B326" s="44">
        <v>2</v>
      </c>
      <c r="C326" s="20">
        <v>4</v>
      </c>
      <c r="D326" s="40">
        <v>10</v>
      </c>
      <c r="E326" s="11">
        <f t="shared" si="12"/>
        <v>-4133.6800000000012</v>
      </c>
      <c r="F326" s="40" t="s">
        <v>130</v>
      </c>
      <c r="G326" s="44" t="s">
        <v>86</v>
      </c>
      <c r="H326" s="40"/>
      <c r="I326" s="44"/>
    </row>
    <row r="327" spans="1:9" ht="13" x14ac:dyDescent="0.3">
      <c r="A327" s="43">
        <v>39542</v>
      </c>
      <c r="B327" s="44">
        <v>2</v>
      </c>
      <c r="C327" s="20">
        <v>4</v>
      </c>
      <c r="D327" s="40">
        <v>25</v>
      </c>
      <c r="E327" s="11">
        <f t="shared" si="12"/>
        <v>-4108.6800000000012</v>
      </c>
      <c r="F327" s="40" t="s">
        <v>130</v>
      </c>
      <c r="G327" s="44" t="s">
        <v>95</v>
      </c>
      <c r="H327" s="40"/>
      <c r="I327" s="44"/>
    </row>
    <row r="328" spans="1:9" x14ac:dyDescent="0.25">
      <c r="A328" s="4">
        <v>39559</v>
      </c>
      <c r="B328" s="5">
        <v>2</v>
      </c>
      <c r="C328" s="5">
        <v>4</v>
      </c>
      <c r="D328" s="22">
        <v>600</v>
      </c>
      <c r="E328" s="11">
        <f t="shared" si="12"/>
        <v>-3508.6800000000012</v>
      </c>
      <c r="F328" s="22" t="s">
        <v>130</v>
      </c>
      <c r="G328" s="5" t="s">
        <v>220</v>
      </c>
      <c r="H328" s="22"/>
      <c r="I328" s="5"/>
    </row>
    <row r="329" spans="1:9" x14ac:dyDescent="0.25">
      <c r="A329" s="4">
        <v>39561</v>
      </c>
      <c r="B329" s="5">
        <v>2</v>
      </c>
      <c r="C329" s="5">
        <v>4</v>
      </c>
      <c r="D329" s="22">
        <v>7</v>
      </c>
      <c r="E329" s="11">
        <f t="shared" si="12"/>
        <v>-3501.6800000000012</v>
      </c>
      <c r="F329" s="22" t="s">
        <v>130</v>
      </c>
      <c r="G329" s="5" t="s">
        <v>221</v>
      </c>
      <c r="H329" s="22"/>
      <c r="I329" s="5"/>
    </row>
    <row r="330" spans="1:9" x14ac:dyDescent="0.25">
      <c r="A330" s="4">
        <v>39561</v>
      </c>
      <c r="B330" s="5">
        <v>1</v>
      </c>
      <c r="C330" s="5">
        <v>4</v>
      </c>
      <c r="D330" s="22">
        <v>130</v>
      </c>
      <c r="E330" s="11">
        <f t="shared" si="12"/>
        <v>-3371.6800000000012</v>
      </c>
      <c r="F330" s="22" t="s">
        <v>130</v>
      </c>
      <c r="G330" s="5" t="s">
        <v>222</v>
      </c>
      <c r="H330" s="22"/>
      <c r="I330" s="5"/>
    </row>
    <row r="331" spans="1:9" x14ac:dyDescent="0.25">
      <c r="A331" s="43">
        <v>39569</v>
      </c>
      <c r="B331" s="44"/>
      <c r="C331" s="44"/>
      <c r="D331" s="40">
        <v>10</v>
      </c>
      <c r="E331" s="11">
        <f t="shared" si="12"/>
        <v>-3361.6800000000012</v>
      </c>
      <c r="F331" s="40" t="s">
        <v>130</v>
      </c>
      <c r="G331" s="5" t="s">
        <v>86</v>
      </c>
      <c r="H331" s="40"/>
      <c r="I331" s="44"/>
    </row>
    <row r="332" spans="1:9" x14ac:dyDescent="0.25">
      <c r="A332" s="43">
        <v>39577</v>
      </c>
      <c r="B332" s="44"/>
      <c r="C332" s="44"/>
      <c r="D332" s="40">
        <v>50</v>
      </c>
      <c r="E332" s="11">
        <f t="shared" si="12"/>
        <v>-3311.6800000000012</v>
      </c>
      <c r="F332" s="40" t="s">
        <v>130</v>
      </c>
      <c r="G332" s="5" t="s">
        <v>225</v>
      </c>
      <c r="H332" s="40"/>
      <c r="I332" s="44"/>
    </row>
    <row r="333" spans="1:9" x14ac:dyDescent="0.25">
      <c r="A333" s="2">
        <v>39587</v>
      </c>
      <c r="D333" s="8">
        <v>20</v>
      </c>
      <c r="E333" s="11">
        <f t="shared" ref="E333:E364" si="13">+E332+D333</f>
        <v>-3291.6800000000012</v>
      </c>
      <c r="F333" s="8" t="s">
        <v>130</v>
      </c>
      <c r="G333" t="s">
        <v>110</v>
      </c>
      <c r="H333" s="40"/>
      <c r="I333" s="5"/>
    </row>
    <row r="334" spans="1:9" x14ac:dyDescent="0.25">
      <c r="A334" s="2">
        <v>39601</v>
      </c>
      <c r="D334" s="8">
        <v>10</v>
      </c>
      <c r="E334" s="11">
        <f t="shared" si="13"/>
        <v>-3281.6800000000012</v>
      </c>
      <c r="F334" s="8" t="s">
        <v>130</v>
      </c>
      <c r="G334" t="s">
        <v>86</v>
      </c>
      <c r="H334" s="40"/>
      <c r="I334" s="5"/>
    </row>
    <row r="335" spans="1:9" x14ac:dyDescent="0.25">
      <c r="A335" s="2">
        <v>39611</v>
      </c>
      <c r="D335" s="8">
        <v>150</v>
      </c>
      <c r="E335" s="11">
        <f t="shared" si="13"/>
        <v>-3131.6800000000012</v>
      </c>
      <c r="F335" s="8" t="s">
        <v>130</v>
      </c>
      <c r="G335" t="s">
        <v>182</v>
      </c>
      <c r="H335" s="40"/>
      <c r="I335" s="5"/>
    </row>
    <row r="336" spans="1:9" x14ac:dyDescent="0.25">
      <c r="A336" s="2">
        <v>39615</v>
      </c>
      <c r="D336" s="8">
        <v>25</v>
      </c>
      <c r="E336" s="11">
        <f t="shared" si="13"/>
        <v>-3106.6800000000012</v>
      </c>
      <c r="F336" s="8" t="s">
        <v>130</v>
      </c>
      <c r="G336" t="s">
        <v>76</v>
      </c>
      <c r="H336" s="40"/>
      <c r="I336" s="5"/>
    </row>
    <row r="337" spans="1:9" x14ac:dyDescent="0.25">
      <c r="A337" s="2">
        <v>39616</v>
      </c>
      <c r="D337" s="8">
        <v>10</v>
      </c>
      <c r="E337" s="11">
        <f t="shared" si="13"/>
        <v>-3096.6800000000012</v>
      </c>
      <c r="F337" s="8" t="s">
        <v>130</v>
      </c>
      <c r="G337" t="s">
        <v>226</v>
      </c>
      <c r="H337" s="40"/>
      <c r="I337" s="5"/>
    </row>
    <row r="338" spans="1:9" x14ac:dyDescent="0.25">
      <c r="A338" s="2">
        <v>39616</v>
      </c>
      <c r="D338" s="8">
        <v>50</v>
      </c>
      <c r="E338" s="11">
        <f t="shared" si="13"/>
        <v>-3046.6800000000012</v>
      </c>
      <c r="F338" s="8" t="s">
        <v>130</v>
      </c>
      <c r="G338" t="s">
        <v>80</v>
      </c>
      <c r="H338" s="40"/>
      <c r="I338" s="5"/>
    </row>
    <row r="339" spans="1:9" x14ac:dyDescent="0.25">
      <c r="A339" s="2">
        <v>39618</v>
      </c>
      <c r="D339" s="8">
        <v>2000</v>
      </c>
      <c r="E339" s="11">
        <f t="shared" si="13"/>
        <v>-1046.6800000000012</v>
      </c>
      <c r="F339" s="8" t="s">
        <v>130</v>
      </c>
      <c r="G339" t="s">
        <v>227</v>
      </c>
      <c r="H339" s="40"/>
      <c r="I339" s="5"/>
    </row>
    <row r="340" spans="1:9" x14ac:dyDescent="0.25">
      <c r="A340" s="2">
        <v>39629</v>
      </c>
      <c r="D340" s="8">
        <v>50</v>
      </c>
      <c r="E340" s="11">
        <f t="shared" si="13"/>
        <v>-996.6800000000012</v>
      </c>
      <c r="F340" s="8" t="s">
        <v>130</v>
      </c>
      <c r="G340" t="s">
        <v>81</v>
      </c>
      <c r="H340" s="8"/>
      <c r="I340" s="5"/>
    </row>
    <row r="341" spans="1:9" x14ac:dyDescent="0.25">
      <c r="A341" s="2">
        <v>39630</v>
      </c>
      <c r="D341" s="8">
        <v>10</v>
      </c>
      <c r="E341" s="11">
        <f t="shared" si="13"/>
        <v>-986.6800000000012</v>
      </c>
      <c r="F341" s="8" t="s">
        <v>130</v>
      </c>
      <c r="G341" t="s">
        <v>86</v>
      </c>
      <c r="H341" s="8"/>
      <c r="I341" s="5"/>
    </row>
    <row r="342" spans="1:9" x14ac:dyDescent="0.25">
      <c r="A342" s="2">
        <v>39631</v>
      </c>
      <c r="D342" s="8">
        <v>400</v>
      </c>
      <c r="E342" s="11">
        <f t="shared" si="13"/>
        <v>-586.6800000000012</v>
      </c>
      <c r="F342" s="8" t="s">
        <v>130</v>
      </c>
      <c r="G342" t="s">
        <v>228</v>
      </c>
      <c r="H342" s="8"/>
      <c r="I342" s="5"/>
    </row>
    <row r="343" spans="1:9" x14ac:dyDescent="0.25">
      <c r="A343" s="43">
        <v>39661</v>
      </c>
      <c r="B343" s="44"/>
      <c r="C343" s="44"/>
      <c r="D343" s="40">
        <v>10</v>
      </c>
      <c r="E343" s="11">
        <f t="shared" si="13"/>
        <v>-576.6800000000012</v>
      </c>
      <c r="F343" s="40" t="s">
        <v>130</v>
      </c>
      <c r="G343" s="5" t="s">
        <v>86</v>
      </c>
      <c r="H343" s="40"/>
      <c r="I343" s="44"/>
    </row>
    <row r="344" spans="1:9" x14ac:dyDescent="0.25">
      <c r="A344" s="43">
        <v>39692</v>
      </c>
      <c r="B344" s="44"/>
      <c r="C344" s="44"/>
      <c r="D344" s="40">
        <v>10</v>
      </c>
      <c r="E344" s="11">
        <f t="shared" si="13"/>
        <v>-566.6800000000012</v>
      </c>
      <c r="F344" s="40" t="s">
        <v>130</v>
      </c>
      <c r="G344" s="5" t="s">
        <v>86</v>
      </c>
      <c r="H344" s="40"/>
      <c r="I344" s="44"/>
    </row>
    <row r="345" spans="1:9" x14ac:dyDescent="0.25">
      <c r="A345" s="43">
        <v>39696</v>
      </c>
      <c r="B345" s="44"/>
      <c r="C345" s="44"/>
      <c r="D345" s="40">
        <v>75</v>
      </c>
      <c r="E345" s="11">
        <f t="shared" si="13"/>
        <v>-491.6800000000012</v>
      </c>
      <c r="F345" s="40" t="s">
        <v>130</v>
      </c>
      <c r="G345" s="5" t="s">
        <v>230</v>
      </c>
      <c r="H345" s="40"/>
      <c r="I345" s="44"/>
    </row>
    <row r="346" spans="1:9" x14ac:dyDescent="0.25">
      <c r="A346" s="43">
        <v>39701</v>
      </c>
      <c r="B346" s="44"/>
      <c r="C346" s="44"/>
      <c r="D346" s="40">
        <v>360</v>
      </c>
      <c r="E346" s="11">
        <f t="shared" si="13"/>
        <v>-131.6800000000012</v>
      </c>
      <c r="F346" s="40" t="s">
        <v>130</v>
      </c>
      <c r="G346" s="5" t="s">
        <v>232</v>
      </c>
      <c r="H346" s="40"/>
      <c r="I346" s="44"/>
    </row>
    <row r="347" spans="1:9" x14ac:dyDescent="0.25">
      <c r="A347" s="43">
        <v>39714</v>
      </c>
      <c r="B347" s="44"/>
      <c r="C347" s="44"/>
      <c r="D347" s="40">
        <v>250</v>
      </c>
      <c r="E347" s="11">
        <f t="shared" si="13"/>
        <v>118.3199999999988</v>
      </c>
      <c r="F347" s="40" t="s">
        <v>130</v>
      </c>
      <c r="G347" s="5" t="s">
        <v>184</v>
      </c>
      <c r="H347" s="40"/>
      <c r="I347" s="44"/>
    </row>
    <row r="348" spans="1:9" x14ac:dyDescent="0.25">
      <c r="A348" s="43">
        <v>39717</v>
      </c>
      <c r="B348" s="44"/>
      <c r="C348" s="44"/>
      <c r="D348" s="40">
        <v>250</v>
      </c>
      <c r="E348" s="11">
        <f t="shared" si="13"/>
        <v>368.3199999999988</v>
      </c>
      <c r="F348" s="40" t="s">
        <v>130</v>
      </c>
      <c r="G348" s="5" t="s">
        <v>75</v>
      </c>
      <c r="H348" s="40"/>
      <c r="I348" s="44"/>
    </row>
    <row r="349" spans="1:9" x14ac:dyDescent="0.25">
      <c r="A349" s="43">
        <v>39720</v>
      </c>
      <c r="B349" s="44"/>
      <c r="C349" s="44"/>
      <c r="D349" s="40">
        <v>20</v>
      </c>
      <c r="E349" s="11">
        <f t="shared" si="13"/>
        <v>388.3199999999988</v>
      </c>
      <c r="F349" s="40" t="s">
        <v>130</v>
      </c>
      <c r="G349" s="5" t="s">
        <v>110</v>
      </c>
      <c r="H349" s="40"/>
      <c r="I349" s="44"/>
    </row>
    <row r="350" spans="1:9" x14ac:dyDescent="0.25">
      <c r="A350" s="43">
        <v>39722</v>
      </c>
      <c r="B350" s="44"/>
      <c r="C350" s="44"/>
      <c r="D350" s="40">
        <v>10</v>
      </c>
      <c r="E350" s="11">
        <f t="shared" si="13"/>
        <v>398.3199999999988</v>
      </c>
      <c r="F350" s="40" t="s">
        <v>130</v>
      </c>
      <c r="G350" s="5" t="s">
        <v>86</v>
      </c>
      <c r="H350" s="40"/>
      <c r="I350" s="44"/>
    </row>
    <row r="351" spans="1:9" x14ac:dyDescent="0.25">
      <c r="A351" s="43">
        <v>39723</v>
      </c>
      <c r="B351" s="44"/>
      <c r="C351" s="44"/>
      <c r="D351" s="40">
        <v>50</v>
      </c>
      <c r="E351" s="11">
        <f t="shared" si="13"/>
        <v>448.3199999999988</v>
      </c>
      <c r="F351" s="40" t="s">
        <v>130</v>
      </c>
      <c r="G351" s="5" t="s">
        <v>234</v>
      </c>
      <c r="H351" s="40"/>
      <c r="I351" s="44"/>
    </row>
    <row r="352" spans="1:9" x14ac:dyDescent="0.25">
      <c r="A352" s="43">
        <v>39727</v>
      </c>
      <c r="B352" s="44"/>
      <c r="C352" s="44"/>
      <c r="D352" s="40">
        <v>200</v>
      </c>
      <c r="E352" s="11">
        <f t="shared" si="13"/>
        <v>648.3199999999988</v>
      </c>
      <c r="F352" s="40" t="s">
        <v>130</v>
      </c>
      <c r="G352" s="5" t="s">
        <v>103</v>
      </c>
      <c r="H352" s="40"/>
      <c r="I352" s="44"/>
    </row>
    <row r="353" spans="1:9" x14ac:dyDescent="0.25">
      <c r="A353" s="43">
        <v>39727</v>
      </c>
      <c r="B353" s="44"/>
      <c r="C353" s="44"/>
      <c r="D353" s="40">
        <v>100</v>
      </c>
      <c r="E353" s="11">
        <f t="shared" si="13"/>
        <v>748.3199999999988</v>
      </c>
      <c r="F353" s="40" t="s">
        <v>130</v>
      </c>
      <c r="G353" s="5" t="s">
        <v>235</v>
      </c>
      <c r="H353" s="40"/>
      <c r="I353" s="44"/>
    </row>
    <row r="354" spans="1:9" x14ac:dyDescent="0.25">
      <c r="A354" s="43">
        <v>39734</v>
      </c>
      <c r="B354" s="44"/>
      <c r="C354" s="44"/>
      <c r="D354" s="40">
        <v>200</v>
      </c>
      <c r="E354" s="11">
        <f t="shared" si="13"/>
        <v>948.3199999999988</v>
      </c>
      <c r="F354" s="40" t="s">
        <v>130</v>
      </c>
      <c r="G354" s="5" t="s">
        <v>203</v>
      </c>
      <c r="H354" s="40"/>
      <c r="I354" s="44"/>
    </row>
    <row r="355" spans="1:9" x14ac:dyDescent="0.25">
      <c r="A355" s="43">
        <v>39736</v>
      </c>
      <c r="B355" s="44"/>
      <c r="C355" s="44"/>
      <c r="D355" s="40">
        <v>50</v>
      </c>
      <c r="E355" s="11">
        <f t="shared" si="13"/>
        <v>998.3199999999988</v>
      </c>
      <c r="F355" s="40" t="s">
        <v>130</v>
      </c>
      <c r="G355" s="5" t="s">
        <v>74</v>
      </c>
      <c r="H355" s="40"/>
      <c r="I355" s="44"/>
    </row>
    <row r="356" spans="1:9" x14ac:dyDescent="0.25">
      <c r="A356" s="43">
        <v>39742</v>
      </c>
      <c r="B356" s="44"/>
      <c r="C356" s="44"/>
      <c r="D356" s="40">
        <v>98.2</v>
      </c>
      <c r="E356" s="11">
        <f t="shared" si="13"/>
        <v>1096.5199999999988</v>
      </c>
      <c r="F356" s="40" t="s">
        <v>130</v>
      </c>
      <c r="G356" s="5" t="s">
        <v>237</v>
      </c>
      <c r="H356" s="40"/>
      <c r="I356" s="44"/>
    </row>
    <row r="357" spans="1:9" x14ac:dyDescent="0.25">
      <c r="A357" s="43">
        <v>39742</v>
      </c>
      <c r="B357" s="44"/>
      <c r="C357" s="44"/>
      <c r="D357" s="40">
        <v>1925.46</v>
      </c>
      <c r="E357" s="11">
        <f t="shared" si="13"/>
        <v>3021.9799999999987</v>
      </c>
      <c r="F357" s="40" t="s">
        <v>130</v>
      </c>
      <c r="G357" s="5" t="s">
        <v>35</v>
      </c>
      <c r="H357" s="40"/>
      <c r="I357" s="44"/>
    </row>
    <row r="358" spans="1:9" x14ac:dyDescent="0.25">
      <c r="A358" s="43">
        <v>39743</v>
      </c>
      <c r="B358" s="44"/>
      <c r="C358" s="44"/>
      <c r="D358" s="40">
        <v>800</v>
      </c>
      <c r="E358" s="11">
        <f t="shared" si="13"/>
        <v>3821.9799999999987</v>
      </c>
      <c r="F358" s="40" t="s">
        <v>130</v>
      </c>
      <c r="G358" s="5" t="s">
        <v>238</v>
      </c>
      <c r="H358" s="40"/>
      <c r="I358" s="44"/>
    </row>
    <row r="359" spans="1:9" x14ac:dyDescent="0.25">
      <c r="A359" s="43">
        <v>39744</v>
      </c>
      <c r="B359" s="44"/>
      <c r="C359" s="44"/>
      <c r="D359" s="40">
        <v>236</v>
      </c>
      <c r="E359" s="11">
        <f t="shared" si="13"/>
        <v>4057.9799999999987</v>
      </c>
      <c r="F359" s="40" t="s">
        <v>130</v>
      </c>
      <c r="G359" s="5" t="s">
        <v>239</v>
      </c>
      <c r="H359" s="40"/>
      <c r="I359" s="44"/>
    </row>
    <row r="360" spans="1:9" x14ac:dyDescent="0.25">
      <c r="A360" s="43">
        <v>39755</v>
      </c>
      <c r="B360" s="44"/>
      <c r="C360" s="44"/>
      <c r="D360" s="40">
        <v>10</v>
      </c>
      <c r="E360" s="11">
        <f t="shared" si="13"/>
        <v>4067.9799999999987</v>
      </c>
      <c r="F360" s="40" t="s">
        <v>130</v>
      </c>
      <c r="G360" s="5" t="s">
        <v>86</v>
      </c>
      <c r="H360" s="40"/>
      <c r="I360" s="44"/>
    </row>
    <row r="361" spans="1:9" x14ac:dyDescent="0.25">
      <c r="A361" s="43">
        <v>39759</v>
      </c>
      <c r="B361" s="44"/>
      <c r="C361" s="44"/>
      <c r="D361" s="40">
        <v>10</v>
      </c>
      <c r="E361" s="11">
        <f t="shared" si="13"/>
        <v>4077.9799999999987</v>
      </c>
      <c r="F361" s="40" t="s">
        <v>130</v>
      </c>
      <c r="G361" s="5" t="s">
        <v>70</v>
      </c>
      <c r="H361" s="40"/>
      <c r="I361" s="44"/>
    </row>
    <row r="362" spans="1:9" x14ac:dyDescent="0.25">
      <c r="A362" s="43">
        <v>39765</v>
      </c>
      <c r="B362" s="44"/>
      <c r="C362" s="44"/>
      <c r="D362" s="40">
        <v>100</v>
      </c>
      <c r="E362" s="11">
        <f t="shared" si="13"/>
        <v>4177.9799999999987</v>
      </c>
      <c r="F362" s="40" t="s">
        <v>130</v>
      </c>
      <c r="G362" s="5" t="s">
        <v>240</v>
      </c>
      <c r="H362" s="40"/>
      <c r="I362" s="44"/>
    </row>
    <row r="363" spans="1:9" ht="13" x14ac:dyDescent="0.3">
      <c r="A363" s="43">
        <v>39772</v>
      </c>
      <c r="B363" s="20"/>
      <c r="C363" s="44"/>
      <c r="D363" s="22">
        <v>50</v>
      </c>
      <c r="E363" s="11">
        <f t="shared" si="13"/>
        <v>4227.9799999999987</v>
      </c>
      <c r="F363" s="40" t="s">
        <v>130</v>
      </c>
      <c r="G363" s="5" t="s">
        <v>245</v>
      </c>
      <c r="H363" s="40"/>
      <c r="I363" s="44"/>
    </row>
    <row r="364" spans="1:9" ht="13" x14ac:dyDescent="0.3">
      <c r="A364" s="43">
        <v>39776</v>
      </c>
      <c r="B364" s="20"/>
      <c r="C364" s="44"/>
      <c r="D364" s="22">
        <v>265.52999999999997</v>
      </c>
      <c r="E364" s="11">
        <f t="shared" si="13"/>
        <v>4493.5099999999984</v>
      </c>
      <c r="F364" s="40" t="s">
        <v>130</v>
      </c>
      <c r="G364" s="5" t="s">
        <v>246</v>
      </c>
      <c r="H364" s="40"/>
      <c r="I364" s="44"/>
    </row>
    <row r="365" spans="1:9" ht="13" x14ac:dyDescent="0.3">
      <c r="A365" s="43">
        <v>39783</v>
      </c>
      <c r="B365" s="20"/>
      <c r="C365" s="44"/>
      <c r="D365" s="22">
        <v>25</v>
      </c>
      <c r="E365" s="11">
        <f t="shared" ref="E365:E388" si="14">+E364+D365</f>
        <v>4518.5099999999984</v>
      </c>
      <c r="F365" s="40" t="s">
        <v>130</v>
      </c>
      <c r="G365" s="5" t="s">
        <v>117</v>
      </c>
      <c r="H365" s="40"/>
      <c r="I365" s="44"/>
    </row>
    <row r="366" spans="1:9" ht="13" x14ac:dyDescent="0.3">
      <c r="A366" s="43">
        <v>39783</v>
      </c>
      <c r="B366" s="20"/>
      <c r="C366" s="44"/>
      <c r="D366" s="40">
        <v>10</v>
      </c>
      <c r="E366" s="11">
        <f t="shared" si="14"/>
        <v>4528.5099999999984</v>
      </c>
      <c r="F366" s="40" t="s">
        <v>130</v>
      </c>
      <c r="G366" s="5" t="s">
        <v>86</v>
      </c>
      <c r="H366" s="40"/>
      <c r="I366" s="44"/>
    </row>
    <row r="367" spans="1:9" ht="13" x14ac:dyDescent="0.3">
      <c r="A367" s="43">
        <v>39787</v>
      </c>
      <c r="B367" s="20"/>
      <c r="C367" s="44"/>
      <c r="D367" s="40">
        <v>50</v>
      </c>
      <c r="E367" s="11">
        <f t="shared" si="14"/>
        <v>4578.5099999999984</v>
      </c>
      <c r="F367" s="40" t="s">
        <v>130</v>
      </c>
      <c r="G367" s="5" t="s">
        <v>248</v>
      </c>
      <c r="H367" s="40"/>
      <c r="I367" s="44"/>
    </row>
    <row r="368" spans="1:9" ht="13" x14ac:dyDescent="0.3">
      <c r="A368" s="43">
        <v>39794</v>
      </c>
      <c r="B368" s="20"/>
      <c r="C368" s="44"/>
      <c r="D368" s="40">
        <v>35</v>
      </c>
      <c r="E368" s="11">
        <f t="shared" si="14"/>
        <v>4613.5099999999984</v>
      </c>
      <c r="F368" s="40" t="s">
        <v>130</v>
      </c>
      <c r="G368" s="5" t="s">
        <v>249</v>
      </c>
      <c r="H368" s="40"/>
      <c r="I368" s="44"/>
    </row>
    <row r="369" spans="1:13" ht="13" x14ac:dyDescent="0.3">
      <c r="A369" s="43">
        <v>39797</v>
      </c>
      <c r="B369" s="20"/>
      <c r="C369" s="44"/>
      <c r="D369" s="40">
        <v>60</v>
      </c>
      <c r="E369" s="11">
        <f t="shared" si="14"/>
        <v>4673.5099999999984</v>
      </c>
      <c r="F369" s="40" t="s">
        <v>130</v>
      </c>
      <c r="G369" s="5" t="s">
        <v>250</v>
      </c>
      <c r="H369" s="40"/>
      <c r="I369" s="44"/>
    </row>
    <row r="370" spans="1:13" ht="13" x14ac:dyDescent="0.3">
      <c r="A370" s="43">
        <v>39798</v>
      </c>
      <c r="B370" s="20"/>
      <c r="C370" s="44"/>
      <c r="D370" s="40">
        <v>500</v>
      </c>
      <c r="E370" s="11">
        <f t="shared" si="14"/>
        <v>5173.5099999999984</v>
      </c>
      <c r="F370" s="40" t="s">
        <v>130</v>
      </c>
      <c r="G370" s="5" t="s">
        <v>251</v>
      </c>
      <c r="H370" s="40"/>
      <c r="I370" s="44"/>
    </row>
    <row r="371" spans="1:13" ht="13" x14ac:dyDescent="0.3">
      <c r="A371" s="43">
        <v>39798</v>
      </c>
      <c r="B371" s="20"/>
      <c r="C371" s="44"/>
      <c r="D371" s="40">
        <v>100</v>
      </c>
      <c r="E371" s="11">
        <f t="shared" si="14"/>
        <v>5273.5099999999984</v>
      </c>
      <c r="F371" s="40" t="s">
        <v>130</v>
      </c>
      <c r="G371" s="5" t="s">
        <v>252</v>
      </c>
      <c r="H371" s="40"/>
      <c r="I371" s="44"/>
    </row>
    <row r="372" spans="1:13" ht="13" x14ac:dyDescent="0.3">
      <c r="A372" s="43">
        <v>39804</v>
      </c>
      <c r="B372" s="20"/>
      <c r="C372" s="44"/>
      <c r="D372" s="40">
        <v>200</v>
      </c>
      <c r="E372" s="11">
        <f t="shared" si="14"/>
        <v>5473.5099999999984</v>
      </c>
      <c r="F372" s="40" t="s">
        <v>130</v>
      </c>
      <c r="G372" s="5" t="s">
        <v>253</v>
      </c>
      <c r="H372" s="40"/>
      <c r="I372" s="44"/>
    </row>
    <row r="373" spans="1:13" ht="13" x14ac:dyDescent="0.3">
      <c r="A373" s="43">
        <v>39804</v>
      </c>
      <c r="B373" s="20"/>
      <c r="C373" s="44"/>
      <c r="D373" s="40">
        <v>100</v>
      </c>
      <c r="E373" s="11">
        <f t="shared" si="14"/>
        <v>5573.5099999999984</v>
      </c>
      <c r="F373" s="40" t="s">
        <v>130</v>
      </c>
      <c r="G373" s="5" t="s">
        <v>254</v>
      </c>
      <c r="H373" s="40"/>
      <c r="I373" s="44"/>
    </row>
    <row r="374" spans="1:13" ht="13" x14ac:dyDescent="0.3">
      <c r="A374" s="43">
        <v>39811</v>
      </c>
      <c r="B374" s="20"/>
      <c r="C374" s="44"/>
      <c r="D374" s="40">
        <v>150</v>
      </c>
      <c r="E374" s="11">
        <f t="shared" si="14"/>
        <v>5723.5099999999984</v>
      </c>
      <c r="F374" s="40" t="s">
        <v>130</v>
      </c>
      <c r="G374" s="5" t="s">
        <v>255</v>
      </c>
      <c r="H374" s="40"/>
      <c r="I374" s="44"/>
    </row>
    <row r="375" spans="1:13" ht="13" x14ac:dyDescent="0.3">
      <c r="A375" s="43">
        <v>39811</v>
      </c>
      <c r="B375" s="20"/>
      <c r="C375" s="44"/>
      <c r="D375" s="40">
        <v>50</v>
      </c>
      <c r="E375" s="11">
        <f t="shared" si="14"/>
        <v>5773.5099999999984</v>
      </c>
      <c r="F375" s="40" t="s">
        <v>130</v>
      </c>
      <c r="G375" s="5" t="s">
        <v>248</v>
      </c>
      <c r="H375" s="40"/>
      <c r="I375" s="44"/>
    </row>
    <row r="376" spans="1:13" ht="13" x14ac:dyDescent="0.3">
      <c r="A376" s="43">
        <v>39811</v>
      </c>
      <c r="B376" s="20"/>
      <c r="C376" s="44"/>
      <c r="D376" s="40">
        <v>20</v>
      </c>
      <c r="E376" s="11">
        <f t="shared" si="14"/>
        <v>5793.5099999999984</v>
      </c>
      <c r="F376" s="40" t="s">
        <v>130</v>
      </c>
      <c r="G376" s="5" t="s">
        <v>110</v>
      </c>
      <c r="H376" s="40"/>
      <c r="I376" s="44"/>
    </row>
    <row r="377" spans="1:13" ht="13" x14ac:dyDescent="0.3">
      <c r="A377" s="43">
        <v>39811</v>
      </c>
      <c r="B377" s="20"/>
      <c r="C377" s="44"/>
      <c r="D377" s="40">
        <v>50</v>
      </c>
      <c r="E377" s="11">
        <f t="shared" si="14"/>
        <v>5843.5099999999984</v>
      </c>
      <c r="F377" s="40" t="s">
        <v>130</v>
      </c>
      <c r="G377" s="5" t="s">
        <v>256</v>
      </c>
      <c r="H377" s="40"/>
      <c r="I377" s="44"/>
    </row>
    <row r="378" spans="1:13" ht="13" x14ac:dyDescent="0.3">
      <c r="A378" s="43">
        <v>39812</v>
      </c>
      <c r="B378" s="20"/>
      <c r="C378" s="44"/>
      <c r="D378" s="40">
        <v>50</v>
      </c>
      <c r="E378" s="11">
        <f t="shared" si="14"/>
        <v>5893.5099999999984</v>
      </c>
      <c r="F378" s="40" t="s">
        <v>130</v>
      </c>
      <c r="G378" s="5" t="s">
        <v>257</v>
      </c>
      <c r="H378" s="40"/>
      <c r="I378" s="44"/>
      <c r="M378" s="17">
        <f>SUM(D301:D378)</f>
        <v>14037.19</v>
      </c>
    </row>
    <row r="379" spans="1:13" x14ac:dyDescent="0.25">
      <c r="A379" s="43">
        <v>39567</v>
      </c>
      <c r="B379" s="5">
        <v>1</v>
      </c>
      <c r="C379" s="5">
        <v>4</v>
      </c>
      <c r="D379" s="40">
        <v>700</v>
      </c>
      <c r="E379" s="11">
        <f t="shared" si="14"/>
        <v>6593.5099999999984</v>
      </c>
      <c r="F379" s="40" t="s">
        <v>172</v>
      </c>
      <c r="G379" s="5" t="s">
        <v>223</v>
      </c>
      <c r="H379" s="40"/>
      <c r="I379" s="44"/>
    </row>
    <row r="380" spans="1:13" x14ac:dyDescent="0.25">
      <c r="A380" s="2">
        <v>39603</v>
      </c>
      <c r="D380" s="8">
        <v>800</v>
      </c>
      <c r="E380" s="11">
        <f t="shared" si="14"/>
        <v>7393.5099999999984</v>
      </c>
      <c r="F380" s="40" t="s">
        <v>172</v>
      </c>
      <c r="G380" t="s">
        <v>46</v>
      </c>
      <c r="H380" s="40"/>
      <c r="I380" s="5"/>
    </row>
    <row r="381" spans="1:13" x14ac:dyDescent="0.25">
      <c r="A381" s="2">
        <v>39616</v>
      </c>
      <c r="D381" s="8">
        <v>500</v>
      </c>
      <c r="E381" s="11">
        <f t="shared" si="14"/>
        <v>7893.5099999999984</v>
      </c>
      <c r="F381" s="40" t="s">
        <v>172</v>
      </c>
      <c r="G381" t="s">
        <v>35</v>
      </c>
      <c r="H381" s="40"/>
      <c r="I381" s="5"/>
    </row>
    <row r="382" spans="1:13" x14ac:dyDescent="0.25">
      <c r="A382" s="43">
        <v>39637</v>
      </c>
      <c r="B382" s="44"/>
      <c r="C382" s="44"/>
      <c r="D382" s="40">
        <v>51</v>
      </c>
      <c r="E382" s="11">
        <f t="shared" si="14"/>
        <v>7944.5099999999984</v>
      </c>
      <c r="F382" s="40" t="s">
        <v>172</v>
      </c>
      <c r="G382" s="5" t="s">
        <v>35</v>
      </c>
      <c r="H382" s="40"/>
      <c r="I382" s="44"/>
    </row>
    <row r="383" spans="1:13" x14ac:dyDescent="0.25">
      <c r="A383" s="43">
        <v>39693</v>
      </c>
      <c r="B383" s="44"/>
      <c r="C383" s="44"/>
      <c r="D383" s="40">
        <v>4000</v>
      </c>
      <c r="E383" s="11">
        <f t="shared" si="14"/>
        <v>11944.509999999998</v>
      </c>
      <c r="F383" s="40" t="s">
        <v>172</v>
      </c>
      <c r="G383" s="5" t="s">
        <v>229</v>
      </c>
      <c r="H383" s="40"/>
      <c r="I383" s="44"/>
    </row>
    <row r="384" spans="1:13" x14ac:dyDescent="0.25">
      <c r="A384" s="43">
        <v>39696</v>
      </c>
      <c r="B384" s="44"/>
      <c r="C384" s="44"/>
      <c r="D384" s="40">
        <v>400</v>
      </c>
      <c r="E384" s="11">
        <f t="shared" si="14"/>
        <v>12344.509999999998</v>
      </c>
      <c r="F384" s="40" t="s">
        <v>172</v>
      </c>
      <c r="G384" s="5" t="s">
        <v>231</v>
      </c>
      <c r="H384" s="40"/>
      <c r="I384" s="44"/>
    </row>
    <row r="385" spans="1:13" x14ac:dyDescent="0.25">
      <c r="A385" s="43">
        <v>39709</v>
      </c>
      <c r="B385" s="44"/>
      <c r="C385" s="44"/>
      <c r="D385" s="40">
        <v>2000</v>
      </c>
      <c r="E385" s="11">
        <f t="shared" si="14"/>
        <v>14344.509999999998</v>
      </c>
      <c r="F385" s="40" t="s">
        <v>172</v>
      </c>
      <c r="G385" s="5" t="s">
        <v>180</v>
      </c>
      <c r="H385" s="40"/>
      <c r="I385" s="44"/>
    </row>
    <row r="386" spans="1:13" ht="13" x14ac:dyDescent="0.3">
      <c r="A386" s="43">
        <v>39766</v>
      </c>
      <c r="B386" s="20"/>
      <c r="C386" s="44"/>
      <c r="D386" s="22">
        <v>150</v>
      </c>
      <c r="E386" s="11">
        <f t="shared" si="14"/>
        <v>14494.509999999998</v>
      </c>
      <c r="F386" s="40" t="s">
        <v>172</v>
      </c>
      <c r="G386" s="5" t="s">
        <v>244</v>
      </c>
      <c r="H386" s="40"/>
      <c r="I386" s="44"/>
    </row>
    <row r="387" spans="1:13" ht="13" x14ac:dyDescent="0.3">
      <c r="A387" s="43">
        <v>39766</v>
      </c>
      <c r="B387" s="20"/>
      <c r="C387" s="44"/>
      <c r="D387" s="22">
        <v>350</v>
      </c>
      <c r="E387" s="11">
        <f t="shared" si="14"/>
        <v>14844.509999999998</v>
      </c>
      <c r="F387" s="40" t="s">
        <v>172</v>
      </c>
      <c r="G387" s="5" t="s">
        <v>244</v>
      </c>
      <c r="H387" s="40"/>
      <c r="I387" s="44"/>
    </row>
    <row r="388" spans="1:13" ht="13" x14ac:dyDescent="0.3">
      <c r="A388" s="43">
        <v>39772</v>
      </c>
      <c r="B388" s="20"/>
      <c r="C388" s="44"/>
      <c r="D388" s="22">
        <v>400</v>
      </c>
      <c r="E388" s="11">
        <f t="shared" si="14"/>
        <v>15244.509999999998</v>
      </c>
      <c r="F388" s="40" t="s">
        <v>172</v>
      </c>
      <c r="G388" s="5" t="s">
        <v>231</v>
      </c>
      <c r="H388" s="40"/>
      <c r="I388" s="44"/>
      <c r="M388" s="17">
        <f>SUM(D379:D388)</f>
        <v>9351</v>
      </c>
    </row>
    <row r="389" spans="1:13" x14ac:dyDescent="0.25">
      <c r="A389" s="2">
        <v>39496</v>
      </c>
      <c r="B389">
        <v>2</v>
      </c>
      <c r="C389">
        <v>2</v>
      </c>
      <c r="D389" s="41">
        <v>-15.5</v>
      </c>
      <c r="E389" s="11">
        <f t="shared" ref="E389:E402" si="15">+E388+D389</f>
        <v>15229.009999999998</v>
      </c>
      <c r="F389" s="8" t="s">
        <v>137</v>
      </c>
      <c r="G389" t="s">
        <v>18</v>
      </c>
    </row>
    <row r="390" spans="1:13" x14ac:dyDescent="0.25">
      <c r="A390" s="2">
        <v>39496</v>
      </c>
      <c r="B390">
        <v>2</v>
      </c>
      <c r="C390">
        <v>2</v>
      </c>
      <c r="D390" s="41">
        <v>-15.5</v>
      </c>
      <c r="E390" s="11">
        <f t="shared" si="15"/>
        <v>15213.509999999998</v>
      </c>
      <c r="F390" s="8" t="s">
        <v>137</v>
      </c>
      <c r="G390" t="s">
        <v>18</v>
      </c>
    </row>
    <row r="391" spans="1:13" ht="13" x14ac:dyDescent="0.3">
      <c r="A391" s="43">
        <v>39525</v>
      </c>
      <c r="B391" s="44">
        <v>2</v>
      </c>
      <c r="C391" s="20">
        <v>3</v>
      </c>
      <c r="D391" s="41">
        <v>-15.5</v>
      </c>
      <c r="E391" s="11">
        <f t="shared" si="15"/>
        <v>15198.009999999998</v>
      </c>
      <c r="F391" s="40" t="s">
        <v>137</v>
      </c>
      <c r="G391" s="44" t="s">
        <v>18</v>
      </c>
      <c r="H391" s="40"/>
      <c r="I391" s="44"/>
    </row>
    <row r="392" spans="1:13" ht="13" x14ac:dyDescent="0.3">
      <c r="A392" s="43">
        <v>39534</v>
      </c>
      <c r="B392" s="44">
        <v>1</v>
      </c>
      <c r="C392" s="20">
        <v>3</v>
      </c>
      <c r="D392" s="41">
        <v>-15.5</v>
      </c>
      <c r="E392" s="11">
        <f t="shared" si="15"/>
        <v>15182.509999999998</v>
      </c>
      <c r="F392" s="40" t="s">
        <v>137</v>
      </c>
      <c r="G392" s="44" t="s">
        <v>18</v>
      </c>
      <c r="H392" s="40"/>
      <c r="I392" s="44"/>
    </row>
    <row r="393" spans="1:13" x14ac:dyDescent="0.25">
      <c r="A393" s="43">
        <v>39562</v>
      </c>
      <c r="B393" s="5">
        <v>1</v>
      </c>
      <c r="C393" s="5">
        <v>4</v>
      </c>
      <c r="D393" s="41">
        <v>-15.5</v>
      </c>
      <c r="E393" s="11">
        <f t="shared" si="15"/>
        <v>15167.009999999998</v>
      </c>
      <c r="F393" s="40" t="s">
        <v>137</v>
      </c>
      <c r="G393" s="5" t="s">
        <v>18</v>
      </c>
      <c r="H393" s="40"/>
      <c r="I393" s="44"/>
    </row>
    <row r="394" spans="1:13" x14ac:dyDescent="0.25">
      <c r="A394" s="43">
        <v>39576</v>
      </c>
      <c r="B394" s="44"/>
      <c r="C394" s="44"/>
      <c r="D394" s="41">
        <v>-15.5</v>
      </c>
      <c r="E394" s="11">
        <f t="shared" si="15"/>
        <v>15151.509999999998</v>
      </c>
      <c r="F394" s="40" t="s">
        <v>137</v>
      </c>
      <c r="G394" s="5" t="s">
        <v>18</v>
      </c>
      <c r="H394" s="40"/>
      <c r="I394" s="44"/>
    </row>
    <row r="395" spans="1:13" x14ac:dyDescent="0.25">
      <c r="A395" s="4">
        <v>39631</v>
      </c>
      <c r="B395" s="5"/>
      <c r="C395" s="5"/>
      <c r="D395" s="41">
        <v>-15.5</v>
      </c>
      <c r="E395" s="11">
        <f t="shared" si="15"/>
        <v>15136.009999999998</v>
      </c>
      <c r="F395" s="8" t="s">
        <v>137</v>
      </c>
      <c r="G395" s="6" t="s">
        <v>18</v>
      </c>
      <c r="H395" s="5"/>
      <c r="I395" s="5"/>
    </row>
    <row r="396" spans="1:13" x14ac:dyDescent="0.25">
      <c r="A396" s="43">
        <v>39678</v>
      </c>
      <c r="B396" s="44"/>
      <c r="C396" s="44"/>
      <c r="D396" s="41">
        <v>-15.5</v>
      </c>
      <c r="E396" s="11">
        <f t="shared" si="15"/>
        <v>15120.509999999998</v>
      </c>
      <c r="F396" s="40" t="s">
        <v>137</v>
      </c>
      <c r="G396" s="5" t="s">
        <v>18</v>
      </c>
      <c r="H396" s="40"/>
      <c r="I396" s="44"/>
    </row>
    <row r="397" spans="1:13" x14ac:dyDescent="0.25">
      <c r="A397" s="43">
        <v>39706</v>
      </c>
      <c r="B397" s="44"/>
      <c r="C397" s="44"/>
      <c r="D397" s="41">
        <v>-15.5</v>
      </c>
      <c r="E397" s="11">
        <f t="shared" si="15"/>
        <v>15105.009999999998</v>
      </c>
      <c r="F397" s="40" t="s">
        <v>137</v>
      </c>
      <c r="G397" s="5" t="s">
        <v>18</v>
      </c>
      <c r="H397" s="40"/>
      <c r="I397" s="44"/>
    </row>
    <row r="398" spans="1:13" x14ac:dyDescent="0.25">
      <c r="A398" s="43">
        <v>39706</v>
      </c>
      <c r="B398" s="44"/>
      <c r="C398" s="44"/>
      <c r="D398" s="41">
        <v>-15.5</v>
      </c>
      <c r="E398" s="11">
        <f t="shared" si="15"/>
        <v>15089.509999999998</v>
      </c>
      <c r="F398" s="40" t="s">
        <v>137</v>
      </c>
      <c r="G398" s="5" t="s">
        <v>18</v>
      </c>
      <c r="H398" s="40"/>
      <c r="I398" s="44"/>
    </row>
    <row r="399" spans="1:13" x14ac:dyDescent="0.25">
      <c r="A399" s="43">
        <v>39762</v>
      </c>
      <c r="B399" s="44"/>
      <c r="C399" s="44"/>
      <c r="D399" s="41">
        <v>-15.5</v>
      </c>
      <c r="E399" s="11">
        <f t="shared" si="15"/>
        <v>15074.009999999998</v>
      </c>
      <c r="F399" s="40" t="s">
        <v>137</v>
      </c>
      <c r="G399" s="5" t="s">
        <v>18</v>
      </c>
      <c r="H399" s="40"/>
      <c r="I399" s="44"/>
    </row>
    <row r="400" spans="1:13" ht="13" x14ac:dyDescent="0.3">
      <c r="A400" s="43">
        <v>39792</v>
      </c>
      <c r="B400" s="20"/>
      <c r="C400" s="44"/>
      <c r="D400" s="41">
        <v>-15.5</v>
      </c>
      <c r="E400" s="11">
        <f t="shared" si="15"/>
        <v>15058.509999999998</v>
      </c>
      <c r="F400" s="40" t="s">
        <v>137</v>
      </c>
      <c r="G400" s="5" t="s">
        <v>18</v>
      </c>
      <c r="H400" s="40"/>
      <c r="I400" s="44"/>
      <c r="L400" s="17">
        <f>SUM(D389:D400)</f>
        <v>-186</v>
      </c>
    </row>
    <row r="401" spans="1:14" x14ac:dyDescent="0.25">
      <c r="A401" s="2">
        <v>39496</v>
      </c>
      <c r="B401">
        <v>2</v>
      </c>
      <c r="C401">
        <v>2</v>
      </c>
      <c r="D401" s="41">
        <v>-1319.8</v>
      </c>
      <c r="E401" s="11">
        <f t="shared" si="15"/>
        <v>13738.71</v>
      </c>
      <c r="F401" s="8" t="s">
        <v>134</v>
      </c>
      <c r="G401" t="s">
        <v>208</v>
      </c>
    </row>
    <row r="402" spans="1:14" ht="13" x14ac:dyDescent="0.3">
      <c r="A402" s="43">
        <v>39534</v>
      </c>
      <c r="B402" s="44">
        <v>1</v>
      </c>
      <c r="C402" s="20">
        <v>3</v>
      </c>
      <c r="D402" s="41">
        <v>-1036.27</v>
      </c>
      <c r="E402" s="11">
        <f t="shared" si="15"/>
        <v>12702.439999999999</v>
      </c>
      <c r="F402" s="40" t="s">
        <v>134</v>
      </c>
      <c r="G402" s="44" t="s">
        <v>208</v>
      </c>
      <c r="H402" s="40"/>
      <c r="I402" s="44"/>
      <c r="L402" s="17">
        <f>SUM(D401:D402)</f>
        <v>-2356.0699999999997</v>
      </c>
    </row>
    <row r="403" spans="1:14" ht="13" x14ac:dyDescent="0.3">
      <c r="A403" s="43"/>
      <c r="B403" s="44"/>
      <c r="C403" s="20"/>
      <c r="D403" s="41"/>
      <c r="E403" s="11"/>
      <c r="F403" s="40"/>
      <c r="G403" s="44"/>
      <c r="H403" s="40"/>
      <c r="I403" s="44"/>
      <c r="L403" s="17"/>
    </row>
    <row r="404" spans="1:14" x14ac:dyDescent="0.25">
      <c r="A404" s="43"/>
      <c r="B404" s="44"/>
      <c r="C404" s="44"/>
      <c r="D404" s="41"/>
      <c r="E404" s="11"/>
      <c r="F404" s="40"/>
      <c r="G404" s="5"/>
      <c r="H404" s="40"/>
      <c r="I404" s="44"/>
    </row>
    <row r="405" spans="1:14" ht="5.25" customHeight="1" x14ac:dyDescent="0.25"/>
    <row r="406" spans="1:14" ht="13" thickBot="1" x14ac:dyDescent="0.3">
      <c r="D406" s="16">
        <f>SUM(D255:D405)</f>
        <v>12702.439999999999</v>
      </c>
      <c r="L406" s="16">
        <f>SUM(L255:L405)</f>
        <v>-29640.850000000002</v>
      </c>
      <c r="M406" s="16">
        <f>SUM(M255:M405)</f>
        <v>42343.29</v>
      </c>
      <c r="N406" s="17">
        <f>SUM(L406:M406)</f>
        <v>12702.439999999999</v>
      </c>
    </row>
    <row r="407" spans="1:14" ht="13" thickTop="1" x14ac:dyDescent="0.25"/>
  </sheetData>
  <phoneticPr fontId="8" type="noConversion"/>
  <pageMargins left="0.31" right="0.18" top="0.51" bottom="0.56999999999999995" header="0.33" footer="0.28999999999999998"/>
  <pageSetup paperSize="9" orientation="landscape" r:id="rId1"/>
  <headerFooter alignWithMargins="0">
    <oddFooter>&amp;L&amp;F&amp;A&amp;C&amp;D&amp;R&amp;P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2"/>
  <sheetViews>
    <sheetView workbookViewId="0">
      <selection activeCell="H54" sqref="H54"/>
    </sheetView>
  </sheetViews>
  <sheetFormatPr defaultRowHeight="12.5" x14ac:dyDescent="0.25"/>
  <cols>
    <col min="3" max="3" width="10.26953125" bestFit="1" customWidth="1"/>
    <col min="4" max="4" width="10.26953125" customWidth="1"/>
    <col min="5" max="5" width="3.54296875" customWidth="1"/>
    <col min="6" max="6" width="10.26953125" bestFit="1" customWidth="1"/>
    <col min="7" max="7" width="10.7265625" bestFit="1" customWidth="1"/>
    <col min="8" max="8" width="10.26953125" bestFit="1" customWidth="1"/>
    <col min="9" max="9" width="11.453125" customWidth="1"/>
  </cols>
  <sheetData>
    <row r="1" spans="1:3" x14ac:dyDescent="0.25">
      <c r="A1" t="s">
        <v>173</v>
      </c>
    </row>
    <row r="2" spans="1:3" x14ac:dyDescent="0.25">
      <c r="A2" t="s">
        <v>174</v>
      </c>
    </row>
    <row r="3" spans="1:3" x14ac:dyDescent="0.25">
      <c r="A3" t="s">
        <v>175</v>
      </c>
    </row>
    <row r="4" spans="1:3" x14ac:dyDescent="0.25">
      <c r="A4" t="s">
        <v>176</v>
      </c>
    </row>
    <row r="10" spans="1:3" ht="13" x14ac:dyDescent="0.3">
      <c r="B10" s="1" t="s">
        <v>141</v>
      </c>
    </row>
    <row r="11" spans="1:3" x14ac:dyDescent="0.25">
      <c r="B11" t="s">
        <v>142</v>
      </c>
    </row>
    <row r="12" spans="1:3" x14ac:dyDescent="0.25">
      <c r="B12" t="s">
        <v>143</v>
      </c>
      <c r="C12" t="s">
        <v>144</v>
      </c>
    </row>
    <row r="14" spans="1:3" x14ac:dyDescent="0.25">
      <c r="B14" t="s">
        <v>145</v>
      </c>
    </row>
    <row r="16" spans="1:3" x14ac:dyDescent="0.25">
      <c r="B16" t="s">
        <v>146</v>
      </c>
    </row>
    <row r="23" spans="1:9" ht="13" x14ac:dyDescent="0.3">
      <c r="A23" s="1" t="s">
        <v>147</v>
      </c>
      <c r="B23" s="1"/>
      <c r="C23" s="1"/>
      <c r="D23" s="1" t="s">
        <v>163</v>
      </c>
      <c r="E23" s="1"/>
      <c r="F23" s="1"/>
      <c r="G23" s="1"/>
      <c r="I23" s="31" t="s">
        <v>148</v>
      </c>
    </row>
    <row r="24" spans="1:9" ht="13.5" thickBot="1" x14ac:dyDescent="0.35">
      <c r="A24" s="26"/>
      <c r="B24" s="26"/>
      <c r="C24" s="35">
        <v>2009</v>
      </c>
      <c r="D24" s="35">
        <v>2008</v>
      </c>
      <c r="E24" s="26"/>
      <c r="F24" s="26"/>
      <c r="G24" s="26"/>
      <c r="H24" s="35">
        <v>2009</v>
      </c>
      <c r="I24" s="35">
        <v>2008</v>
      </c>
    </row>
    <row r="26" spans="1:9" ht="13" x14ac:dyDescent="0.3">
      <c r="A26" s="1" t="s">
        <v>149</v>
      </c>
      <c r="F26" s="1" t="s">
        <v>150</v>
      </c>
      <c r="H26" s="8"/>
      <c r="I26" s="8"/>
    </row>
    <row r="27" spans="1:9" x14ac:dyDescent="0.25">
      <c r="C27" s="8"/>
      <c r="D27" s="8"/>
      <c r="F27" s="30" t="s">
        <v>156</v>
      </c>
      <c r="H27" s="8">
        <v>12702.44</v>
      </c>
      <c r="I27" s="8">
        <v>18924.189999999999</v>
      </c>
    </row>
    <row r="28" spans="1:9" x14ac:dyDescent="0.25">
      <c r="A28" t="s">
        <v>155</v>
      </c>
      <c r="C28" s="8">
        <v>19135.28</v>
      </c>
      <c r="D28" s="8">
        <v>12702.44</v>
      </c>
      <c r="E28" s="8"/>
      <c r="F28" s="30" t="s">
        <v>169</v>
      </c>
      <c r="H28" s="8"/>
      <c r="I28" s="8"/>
    </row>
    <row r="29" spans="1:9" x14ac:dyDescent="0.25">
      <c r="C29" s="8"/>
      <c r="D29" s="8"/>
      <c r="E29" s="8"/>
      <c r="F29" s="30" t="s">
        <v>170</v>
      </c>
      <c r="H29" s="25">
        <v>6432.84</v>
      </c>
      <c r="I29" s="25">
        <v>-6221.75</v>
      </c>
    </row>
    <row r="30" spans="1:9" x14ac:dyDescent="0.25">
      <c r="C30" s="8"/>
      <c r="D30" s="8"/>
      <c r="E30" s="8"/>
      <c r="H30" s="8">
        <f>SUM(H27:H29)</f>
        <v>19135.28</v>
      </c>
      <c r="I30" s="8">
        <f>SUM(I27:I29)</f>
        <v>12702.439999999999</v>
      </c>
    </row>
    <row r="31" spans="1:9" x14ac:dyDescent="0.25">
      <c r="C31" s="8"/>
      <c r="D31" s="8"/>
      <c r="E31" s="8"/>
      <c r="H31" s="8"/>
      <c r="I31" s="8"/>
    </row>
    <row r="32" spans="1:9" x14ac:dyDescent="0.25">
      <c r="A32" t="s">
        <v>161</v>
      </c>
      <c r="C32" s="8">
        <v>0</v>
      </c>
      <c r="D32" s="8">
        <v>0</v>
      </c>
      <c r="E32" s="8"/>
      <c r="F32" t="s">
        <v>162</v>
      </c>
      <c r="H32" s="8">
        <v>0</v>
      </c>
      <c r="I32" s="8">
        <v>0</v>
      </c>
    </row>
    <row r="33" spans="1:9" x14ac:dyDescent="0.25">
      <c r="C33" s="8"/>
      <c r="D33" s="8"/>
      <c r="E33" s="8"/>
      <c r="H33" s="8"/>
    </row>
    <row r="34" spans="1:9" ht="13.5" thickBot="1" x14ac:dyDescent="0.35">
      <c r="C34" s="27">
        <f>SUM(C28:C33)</f>
        <v>19135.28</v>
      </c>
      <c r="D34" s="27">
        <f>SUM(D28:D33)</f>
        <v>12702.44</v>
      </c>
      <c r="E34" s="21"/>
      <c r="F34" s="1"/>
      <c r="G34" s="1"/>
      <c r="H34" s="27">
        <f>SUM(H30:H33)</f>
        <v>19135.28</v>
      </c>
      <c r="I34" s="27">
        <f>SUM(I30:I32)</f>
        <v>12702.439999999999</v>
      </c>
    </row>
    <row r="35" spans="1:9" ht="13" thickTop="1" x14ac:dyDescent="0.25">
      <c r="H35" s="8"/>
      <c r="I35" s="8"/>
    </row>
    <row r="36" spans="1:9" x14ac:dyDescent="0.25">
      <c r="H36" s="8"/>
      <c r="I36" s="8"/>
    </row>
    <row r="37" spans="1:9" x14ac:dyDescent="0.25">
      <c r="H37" s="8"/>
      <c r="I37" s="8"/>
    </row>
    <row r="38" spans="1:9" ht="13" thickBot="1" x14ac:dyDescent="0.3">
      <c r="F38" s="36"/>
      <c r="G38" s="36"/>
      <c r="H38" s="36"/>
      <c r="I38" s="36"/>
    </row>
    <row r="39" spans="1:9" ht="13.5" thickBot="1" x14ac:dyDescent="0.35">
      <c r="A39" s="1" t="s">
        <v>168</v>
      </c>
      <c r="E39" s="1"/>
      <c r="F39" s="32"/>
      <c r="G39" s="33">
        <v>2009</v>
      </c>
      <c r="H39" s="32"/>
      <c r="I39" s="37">
        <v>2008</v>
      </c>
    </row>
    <row r="40" spans="1:9" x14ac:dyDescent="0.25">
      <c r="I40" s="59"/>
    </row>
    <row r="41" spans="1:9" x14ac:dyDescent="0.25">
      <c r="A41" t="s">
        <v>151</v>
      </c>
      <c r="F41" s="8"/>
      <c r="G41" s="8">
        <f>32699.59-13.29</f>
        <v>32686.3</v>
      </c>
      <c r="H41" s="8"/>
      <c r="I41" s="8">
        <v>23388.19</v>
      </c>
    </row>
    <row r="42" spans="1:9" x14ac:dyDescent="0.25">
      <c r="F42" s="8"/>
      <c r="G42" s="25"/>
      <c r="H42" s="8"/>
      <c r="I42" s="25"/>
    </row>
    <row r="43" spans="1:9" x14ac:dyDescent="0.25">
      <c r="F43" s="8"/>
      <c r="G43" s="8"/>
      <c r="H43" s="8"/>
      <c r="I43" s="8"/>
    </row>
    <row r="44" spans="1:9" x14ac:dyDescent="0.25">
      <c r="F44" s="8"/>
      <c r="G44" s="8">
        <f>SUM(G41:G43)</f>
        <v>32686.3</v>
      </c>
      <c r="H44" s="8"/>
      <c r="I44" s="8">
        <f>SUM(I41:I43)</f>
        <v>23388.19</v>
      </c>
    </row>
    <row r="45" spans="1:9" ht="13" x14ac:dyDescent="0.3">
      <c r="A45" s="1" t="s">
        <v>152</v>
      </c>
      <c r="F45" s="8"/>
      <c r="G45" s="8"/>
      <c r="H45" s="8"/>
      <c r="I45" s="8"/>
    </row>
    <row r="46" spans="1:9" x14ac:dyDescent="0.25">
      <c r="F46" s="8"/>
      <c r="G46" s="8"/>
      <c r="H46" s="8"/>
      <c r="I46" s="8"/>
    </row>
    <row r="47" spans="1:9" x14ac:dyDescent="0.25">
      <c r="A47" t="s">
        <v>153</v>
      </c>
      <c r="F47" s="8">
        <v>177.45</v>
      </c>
      <c r="G47" s="8"/>
      <c r="H47" s="8">
        <v>82.46</v>
      </c>
      <c r="I47" s="8"/>
    </row>
    <row r="48" spans="1:9" x14ac:dyDescent="0.25">
      <c r="A48" t="s">
        <v>177</v>
      </c>
      <c r="F48" s="8">
        <v>-13.29</v>
      </c>
      <c r="G48" s="8"/>
      <c r="H48" s="8">
        <v>-30.91</v>
      </c>
      <c r="I48" s="8"/>
    </row>
    <row r="49" spans="1:9" x14ac:dyDescent="0.25">
      <c r="A49" t="s">
        <v>18</v>
      </c>
      <c r="F49" s="8">
        <v>201.5</v>
      </c>
      <c r="G49" s="8"/>
      <c r="H49" s="8">
        <v>186</v>
      </c>
      <c r="I49" s="8"/>
    </row>
    <row r="50" spans="1:9" x14ac:dyDescent="0.25">
      <c r="A50" t="s">
        <v>165</v>
      </c>
      <c r="F50" s="8">
        <v>293.87</v>
      </c>
      <c r="G50" s="8"/>
      <c r="H50" s="8">
        <v>4057.65</v>
      </c>
      <c r="I50" s="8"/>
    </row>
    <row r="51" spans="1:9" x14ac:dyDescent="0.25">
      <c r="A51" s="44" t="s">
        <v>349</v>
      </c>
      <c r="F51" s="8">
        <f>136+36.89</f>
        <v>172.89</v>
      </c>
      <c r="G51" s="8"/>
      <c r="H51" s="8"/>
      <c r="I51" s="8"/>
    </row>
    <row r="52" spans="1:9" x14ac:dyDescent="0.25">
      <c r="A52" s="44" t="s">
        <v>348</v>
      </c>
      <c r="F52" s="8">
        <v>212</v>
      </c>
      <c r="G52" s="8"/>
      <c r="H52" s="8"/>
      <c r="I52" s="8"/>
    </row>
    <row r="53" spans="1:9" x14ac:dyDescent="0.25">
      <c r="A53" t="s">
        <v>198</v>
      </c>
      <c r="F53" s="8">
        <v>0</v>
      </c>
      <c r="G53" s="8"/>
      <c r="H53" s="8">
        <v>0</v>
      </c>
      <c r="I53" s="8"/>
    </row>
    <row r="54" spans="1:9" x14ac:dyDescent="0.25">
      <c r="A54" t="s">
        <v>166</v>
      </c>
      <c r="F54" s="59">
        <f>14055.01+7645.88</f>
        <v>21700.89</v>
      </c>
      <c r="G54" s="8"/>
      <c r="H54" s="8">
        <v>6145.97</v>
      </c>
      <c r="I54" s="8"/>
    </row>
    <row r="55" spans="1:9" x14ac:dyDescent="0.25">
      <c r="A55" t="s">
        <v>167</v>
      </c>
      <c r="F55" s="25">
        <v>3508.15</v>
      </c>
      <c r="G55" s="8"/>
      <c r="H55" s="25">
        <v>19168.78</v>
      </c>
      <c r="I55" s="8"/>
    </row>
    <row r="56" spans="1:9" x14ac:dyDescent="0.25">
      <c r="F56" s="8"/>
      <c r="G56" s="8">
        <f>-SUM(F47:F55)</f>
        <v>-26253.46</v>
      </c>
      <c r="H56" s="8"/>
      <c r="I56" s="8">
        <f>-SUM(H47:H55)</f>
        <v>-29609.949999999997</v>
      </c>
    </row>
    <row r="57" spans="1:9" x14ac:dyDescent="0.25">
      <c r="F57" s="8"/>
      <c r="G57" s="8"/>
      <c r="H57" s="8"/>
      <c r="I57" s="8"/>
    </row>
    <row r="59" spans="1:9" ht="13.5" thickBot="1" x14ac:dyDescent="0.35">
      <c r="B59" s="1" t="s">
        <v>171</v>
      </c>
      <c r="G59" s="28">
        <f>SUM(G44:G58)</f>
        <v>6432.84</v>
      </c>
      <c r="I59" s="28">
        <f>SUM(I44:I58)</f>
        <v>-6221.7599999999984</v>
      </c>
    </row>
    <row r="60" spans="1:9" ht="13.5" thickTop="1" thickBot="1" x14ac:dyDescent="0.3">
      <c r="F60" s="36"/>
      <c r="G60" s="36"/>
      <c r="H60" s="36"/>
      <c r="I60" s="36"/>
    </row>
    <row r="61" spans="1:9" ht="13.5" thickBot="1" x14ac:dyDescent="0.35">
      <c r="F61" s="38"/>
      <c r="G61" s="39">
        <v>2009</v>
      </c>
      <c r="H61" s="38"/>
      <c r="I61" s="37">
        <v>2008</v>
      </c>
    </row>
    <row r="62" spans="1:9" x14ac:dyDescent="0.25">
      <c r="F62" s="29"/>
    </row>
  </sheetData>
  <phoneticPr fontId="8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34</vt:i4>
      </vt:variant>
      <vt:variant>
        <vt:lpstr>Benoemde bereiken</vt:lpstr>
      </vt:variant>
      <vt:variant>
        <vt:i4>4</vt:i4>
      </vt:variant>
    </vt:vector>
  </HeadingPairs>
  <TitlesOfParts>
    <vt:vector size="38" baseType="lpstr">
      <vt:lpstr>inkomsten</vt:lpstr>
      <vt:lpstr>uitgave</vt:lpstr>
      <vt:lpstr>overzicht per maand</vt:lpstr>
      <vt:lpstr>Exploitatie 2005</vt:lpstr>
      <vt:lpstr>Exploitatie 2007</vt:lpstr>
      <vt:lpstr>Exploitatie 2006</vt:lpstr>
      <vt:lpstr>Exploitatie 2008</vt:lpstr>
      <vt:lpstr>Verslag toel 2008</vt:lpstr>
      <vt:lpstr>Exploitatie 2009</vt:lpstr>
      <vt:lpstr>Verslag toel 2009</vt:lpstr>
      <vt:lpstr>exploitatie 2010</vt:lpstr>
      <vt:lpstr>Verslag toel 2010</vt:lpstr>
      <vt:lpstr>Verslag toel 2011</vt:lpstr>
      <vt:lpstr>Exploitatie 2011</vt:lpstr>
      <vt:lpstr>Verslag 2012</vt:lpstr>
      <vt:lpstr>Exploitatie 2012</vt:lpstr>
      <vt:lpstr>Verslag 2013</vt:lpstr>
      <vt:lpstr>Exploitatie 2013</vt:lpstr>
      <vt:lpstr>Verslag 2014</vt:lpstr>
      <vt:lpstr>Exploitatie 2014</vt:lpstr>
      <vt:lpstr>Verslag 2015</vt:lpstr>
      <vt:lpstr>Exploitatie 2015</vt:lpstr>
      <vt:lpstr>Verslag 2016</vt:lpstr>
      <vt:lpstr>Exploitatie 2016</vt:lpstr>
      <vt:lpstr>Verslag 2017</vt:lpstr>
      <vt:lpstr>Exploitatie 2017</vt:lpstr>
      <vt:lpstr>Verslag 2018</vt:lpstr>
      <vt:lpstr>Exploitatie 2018</vt:lpstr>
      <vt:lpstr>Verslag 2019</vt:lpstr>
      <vt:lpstr>Exploitatie 2019</vt:lpstr>
      <vt:lpstr>Verslag 2020</vt:lpstr>
      <vt:lpstr>Exploitatie 2020</vt:lpstr>
      <vt:lpstr>Verslag 2021</vt:lpstr>
      <vt:lpstr>Exploitatie 2021</vt:lpstr>
      <vt:lpstr>'Exploitatie 2006'!Afdrukbereik</vt:lpstr>
      <vt:lpstr>'Exploitatie 2007'!Afdrukbereik</vt:lpstr>
      <vt:lpstr>'Verslag toel 2008'!Afdrukbereik</vt:lpstr>
      <vt:lpstr>'Verslag toel 2008'!Afdruktitels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ivloet</dc:creator>
  <cp:lastModifiedBy>Inge Vloet</cp:lastModifiedBy>
  <cp:lastPrinted>2021-01-12T08:39:37Z</cp:lastPrinted>
  <dcterms:created xsi:type="dcterms:W3CDTF">2007-08-18T15:11:27Z</dcterms:created>
  <dcterms:modified xsi:type="dcterms:W3CDTF">2022-01-07T06:35:41Z</dcterms:modified>
</cp:coreProperties>
</file>